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<sst xmlns="http://schemas.openxmlformats.org/spreadsheetml/2006/main" count="383" uniqueCount="205">
  <si>
    <t>รายงานโครงการที่อนุมัติงบประมาณ ปี 2554</t>
  </si>
  <si>
    <t>อบต.หนองตาด</t>
  </si>
  <si>
    <t>แหล่งที่มา</t>
  </si>
  <si>
    <t>งบตามข้อบัญญัติ/เทศบัญญัติ</t>
  </si>
  <si>
    <t>ด้านโครงสร้างพื้นฐาน</t>
  </si>
  <si>
    <t>1. โครงการก่อสร้างถนนหินคลุก บ้านหนองม่วง หมู่ที่ 2</t>
  </si>
  <si>
    <t>เงินอุดหนุนทั่วไป</t>
  </si>
  <si>
    <t>2. โครงการก่อสร้างถนน คสล. บ้านมาบสมอ หมู่ที่ 5</t>
  </si>
  <si>
    <t>3. โครงการก่อสร้างถนน คสล. บ้านบัลลังก์หมู่ที่ 6</t>
  </si>
  <si>
    <t>4. โครงการก่อสร้างถนนลงหินคลุก บ้านโคกเพชร หมู่ที่ 10</t>
  </si>
  <si>
    <t>5. โครงการก่อสร้างรางระบายน้ำ คสล. บ้านโคกสะอาด หมู่ที่ 12</t>
  </si>
  <si>
    <t>7. โครงการก่อสร้างถนนมูลดินลงหินคลุก บ้านปีกฝาย หมู่ที่ 13</t>
  </si>
  <si>
    <t>8. ขุดลอกสระน้ำ บ้านโนนสูง หมู่ที่ 16</t>
  </si>
  <si>
    <t>9. โครงการก่อสร้างถนน คสล.บ้านหนองมะเกลือ หมู่ที่ 17</t>
  </si>
  <si>
    <t>10. โครงการก่อสร้างถนน คสล.บ้านหนองจอก หมู่ที่ 19</t>
  </si>
  <si>
    <t>11. โครงการปรับปรุงถนนภายในหมู่บ้าน บ้านโคกวัด หมู่ 20</t>
  </si>
  <si>
    <t>12. โครงการก่อสร้างถนน คสล.หมู่ที่ 22</t>
  </si>
  <si>
    <t>14. โครงการสนับสนุนกิจกรรมของสมาชิก อปพร.ตำบลหนองตาด</t>
  </si>
  <si>
    <t>รายได้จัดเก็บเอง</t>
  </si>
  <si>
    <t>15. โครงการป้องกันและบรรเทาสาธารณภัย</t>
  </si>
  <si>
    <t>16. โครงการอบรมกู้ชีพกู้ภัย</t>
  </si>
  <si>
    <t>17. โครงการเพิ่มประสิทธิภายกู้ชีพกู้ภัย (365 วัน)</t>
  </si>
  <si>
    <t>18. โครงการปกป้องสถาบันสำคัญของชาติ</t>
  </si>
  <si>
    <t>19. โครงการไทยสามัคคีไทยเข้มแข็ง</t>
  </si>
  <si>
    <t>20. โครงการเทิดทูนสถาบันสำคัญของชาติ</t>
  </si>
  <si>
    <t>ด้านพัฒนาคุณภาพชีวิต</t>
  </si>
  <si>
    <t>21. โครงการฝึกอบรมอาชีพระยะสั้น</t>
  </si>
  <si>
    <t>22. โครงการฝึกอบรมเด็กและเยาวชนตำบลหนองตาด</t>
  </si>
  <si>
    <t>23. โครงการส่งเสริมความรู้ให้แก่ครอบครัว บิดา มารดา ในการเลี้ยงดูบุตร</t>
  </si>
  <si>
    <t>24. โครงการประชุมสภาเด็กและเยาวชนตำบลหนองตาด</t>
  </si>
  <si>
    <t>25. โครงการส่งเสริมและพัฒนาผู้ด้อยโอกาส ผู้สูงอายุ คนพิการ</t>
  </si>
  <si>
    <t>26. โครงการรณรงค์ป้องกันและระงับโรคไข้เลือดออก</t>
  </si>
  <si>
    <t>ด้านการพัฒนาการศึกษา การกีฬานันทนาการ ศาสนา และส่งเสริมศิลปวัฒนธรรมประเพณีท้องถิ่น</t>
  </si>
  <si>
    <t>27. โครงการมหกรรมการศึกษาท้องถิ่น</t>
  </si>
  <si>
    <t>28. โครงการบัณฑิตน้อย</t>
  </si>
  <si>
    <t>29. โครงการสนับสนุนค่าใช้จ่ายการบริหารสถานศึกษา</t>
  </si>
  <si>
    <t>30. โครงการอุดหนุนโรงเรียนวัดสถานีหนองตาดตามโครงการอาหารกลางวัน</t>
  </si>
  <si>
    <t>31. อุดหนุนโรงเรียนวัดสถานีหนองตาดโครงการสนับสนุนหลักสูตรการเรียนรู้ตามปรัชญาเศรษฐกิจพอเพียง</t>
  </si>
  <si>
    <t>32. โครงการอุดหนุนโรงเรียนบ้านนากลางตามโครงการอาหารกลางวัน</t>
  </si>
  <si>
    <t>33. โครงการสนับสนุนหลักสูตรการเรียนรู้ตามปรัญชาเศรษฐกิจพอเพียงโรงเรียนบ้านนากลาง</t>
  </si>
  <si>
    <t>34. โครงการอุดหนุนโรงเรียนบ้านมาบสมอตามโครงการอาหารกลางวัน</t>
  </si>
  <si>
    <t>35. โครงการสนับสนุนหลักสูตรการเรียนรู้ตามปรัญชาเศรษฐกิจพอเพียงโรงเรียนบ้านมาบสมอ</t>
  </si>
  <si>
    <t>36. โครงการอุดหนุนโรงเรียนวัดบ้านบัลลังก์ตามโครงการอาหารกลางวัน</t>
  </si>
  <si>
    <t>37. โครงการสนับสนุนหลักสูตรการเรียนรู้ตามปรัชญาเศรษฐกิจพอเพียงโรงเรียนวัดบ้านบัลลังก์</t>
  </si>
  <si>
    <t>38. โครงการอุดหนุนโรงเรียนบ้านหนองตราดตามโครงการอาหารกลางวัน</t>
  </si>
  <si>
    <t>39. โครงการสนับสนุนหลักสูตรการเรียนรู้ตามปรัชญาเศรษฐกิจพอเพียงโรงเรียนบ้านหนองตราด</t>
  </si>
  <si>
    <t>40. โครงการอุดหนุนโรงเรียนบ้านสำโรงโนนเค็งตามโครงการอาหารกลางวัน</t>
  </si>
  <si>
    <t>41. โครงการสนับสนุนหลักสูตรการเรียนรู้ตาปรัชญาเศรษฐกิจพอเพียงโรงเรียนบ้านสำโรงโนนเค็ง</t>
  </si>
  <si>
    <t>42. โครงการอุดหนุนโรงเรียนบ้านม่วงโนนสูง ตามโครงการอาหารกลางวัน</t>
  </si>
  <si>
    <t>43. โครงการสนับสนุนหลักสูตรการเรียนรู้ตามปรัชญาเศรษฐกิจพอเพียงโรงเรียนบ้านม่วงโนนสูง</t>
  </si>
  <si>
    <t>44. โครงการสนัสนุนหลักสูตรการเรียนรู้ตามปรัชญาเศรษฐกิจพอเพียงโรงเรียนหนองตาดพิทยาคม</t>
  </si>
  <si>
    <t>45. โครงการสนับสนุนอุปกรณ์กีฬา</t>
  </si>
  <si>
    <t>46. อุดหนุนคณะกรรมการหมู่บ้านตามโครงการกีฬาต้านยาเสพติด</t>
  </si>
  <si>
    <t>47. อุดหนุนที่ทำการปกครองอำเภอฯตามโครงการงานประเพณีขึ้นเขากระโดงจังหวัดบุรีรัมย์</t>
  </si>
  <si>
    <t>48. อุดหนุนที่ทำการปกครองอำเภอเมืองตามโครงการประเพณีขึ้นเขาพนมรุ้ง</t>
  </si>
  <si>
    <t>49. อุดหนุนสำนักงานวัฒนธรรมจังหวัดบุรีรัมย์</t>
  </si>
  <si>
    <t>ด้านการพัฒนาศักยภาพของคนและความเข้มแข็งของชุมชน</t>
  </si>
  <si>
    <t>50. โครงการส่งเสริมการจัดทำประชาคม</t>
  </si>
  <si>
    <t>51. โครงการส่งเสริมการจัดแผนชุมชน</t>
  </si>
  <si>
    <t>52. อุดหนุนกล่มพัฒนาสตรีตำบลหนองตาด</t>
  </si>
  <si>
    <t>ด้านการส่งเสริมการเกษตร</t>
  </si>
  <si>
    <t>53. โครงการฝึกอบรมอาชีพระยะสั้นทางการเกษตร</t>
  </si>
  <si>
    <t>54. โครงการเพาะพันธุ์พืช-สัตว์</t>
  </si>
  <si>
    <t>55. โครงการศึกษาดูงานเกษตรอินทรีย์</t>
  </si>
  <si>
    <t>56. โครงการป้องกันและกำจัดโรคแมลงศัตรูพืช,สัตว์</t>
  </si>
  <si>
    <t>57. โครงการปลูกหญ้าแฝกเพื่อพัฒนาที่ดินและแหล่งน้ำ</t>
  </si>
  <si>
    <t>58. โครงการปลูกไม้ยืนต้น</t>
  </si>
  <si>
    <t>59. อุดหนุนกลุ่มปุ๋ยอินทรีย์ตำบลหนองตาด</t>
  </si>
  <si>
    <t>ด้านการเมืองและการบริหารจัดการ</t>
  </si>
  <si>
    <t>60. โครงการอบรมและทัศนศึกษาดูงานเพื่อเพิ่มประสิทธิภาพ</t>
  </si>
  <si>
    <t>61. โครงการศูนย์ประสานงานและพัฒนาราชการส่วนท้องถิ่นบุรีรัมย์</t>
  </si>
  <si>
    <t>62. โครงการจัดงานเฉลิมพระเกียรติพระบาทสมเด็จพระเจ้าอยู่หัว 5 ธันวามหาราช</t>
  </si>
  <si>
    <t>63. โครงการอุดหนุนกิจการเหล่ากาชาดจังหวัดบุรีรัมย์</t>
  </si>
  <si>
    <t>64. โครงการปรับปรุงศูนย์ข้อมูลข่าวสารระดับอำเภอขององค์การบริหารส่วนตำบล</t>
  </si>
  <si>
    <t>65. โครงการจัดทำฐานข้อมูลเด็ก</t>
  </si>
  <si>
    <t>66. โครงการสนับสนุนการจัดเก็บข้อมูล จปฐ.</t>
  </si>
  <si>
    <t xml:space="preserve">รวม </t>
  </si>
  <si>
    <t>รายงานโครงการที่เบิกจ่าย ปี 2554</t>
  </si>
  <si>
    <t>อบต.หนองตาด อ.เมืองบุรีรัมย์ จ.บุรีรัมย์</t>
  </si>
  <si>
    <t>ชื่อโครงการ</t>
  </si>
  <si>
    <t>เปอร์เซ็นต์</t>
  </si>
  <si>
    <t>การดำเนินการ</t>
  </si>
  <si>
    <t>วงเงินตามสัญญา</t>
  </si>
  <si>
    <t>(บาท)</t>
  </si>
  <si>
    <t>เบิกจ่าย</t>
  </si>
  <si>
    <t>6. โครงการก่อสร้างถนนมูลดินลงหินคลุก บ้านปีกฝาย หมู่ที่ 13</t>
  </si>
  <si>
    <t>7. ขุดลอกสระน้ำ บ้านโนนสูง หมู่ที่ 16</t>
  </si>
  <si>
    <t>8. โครงการก่อสร้างถนน คสล.บ้านหนองมะเกลือ หมู่ที่ 17</t>
  </si>
  <si>
    <t>9. โครงการก่อสร้างถนน คสล.บ้านหนองจอก หมู่ที่ 19</t>
  </si>
  <si>
    <t>10. โครงการปรับปรุงถนนภายในหมู่บ้าน บ้านโคกวัด หมู่ 20</t>
  </si>
  <si>
    <t>11. โครงการก่อสร้างถนน คสล.หมู่ที่ 22</t>
  </si>
  <si>
    <t>12. โครงการสนับสนุนกิจกรรมของสมาชิก อปพร.ตำบลหนองตาด</t>
  </si>
  <si>
    <t>13. โครงการป้องกันและบรรเทาสาธารณภัย</t>
  </si>
  <si>
    <t>14. โครงการอบรมกู้ชีพกู้ภัย</t>
  </si>
  <si>
    <t>15. โครงการเพิ่มประสิทธิภายกู้ชีพกู้ภัย (365 วัน)</t>
  </si>
  <si>
    <t>16. โครงการปกป้องสถาบันสำคัญของชาติ</t>
  </si>
  <si>
    <t>17. โครงการเทิดทูนสถาบันสำคัญของชาติ</t>
  </si>
  <si>
    <t>18. โครงการฝึกอบรมอาชีพระยะสั้น</t>
  </si>
  <si>
    <t>19. โครงการฝึกอบรมเด็กและเยาวชนตำบลหนองตาด</t>
  </si>
  <si>
    <t>20. โครงการประชุมสภาเด็กและเยาวชนตำบลหนองตาด</t>
  </si>
  <si>
    <t>21. โครงการส่งเสริมและพัฒนาผู้ด้อยโอกาส ผู้สูงอายุ คนพิการ</t>
  </si>
  <si>
    <t>22. โครงการรณรงค์ป้องกันและระงับโรคไข้เลือดออก</t>
  </si>
  <si>
    <t>23. โครงการบัณฑิตน้อย</t>
  </si>
  <si>
    <t>24. โครงการสนับสนุนค่าใช้จ่ายการบริหารสถานศึกษา</t>
  </si>
  <si>
    <t>25. โครงการอุดหนุนโรงเรียนวัดสถานีหนองตาดตามโครงการอาหารกลางวัน</t>
  </si>
  <si>
    <t>26. อุดหนุนโรงเรียนวัดสถานีหนองตาดโครงการสนับสนุนหลักสูตรการเรียนรู้ตามปรัชญาเศรษฐกิจพอเพียง</t>
  </si>
  <si>
    <t>27. โครงการอุดหนุนโรงเรียนบ้านนากลางตามโครงการอาหารกลางวัน</t>
  </si>
  <si>
    <t>28. โครงการสนับสนุนหลักสูตรการเรียนรู้ตามปรัญชาเศรษฐกิจพอเพียงโรงเรียนบ้านนากลาง</t>
  </si>
  <si>
    <t>29. โครงการอุดหนุนโรงเรียนบ้านมาบสมอตามโครงการอาหารกลางวัน</t>
  </si>
  <si>
    <t>30. โครงการสนับสนุนหลักสูตรการเรียนรู้ตามปรัญชาเศรษฐกิจพอเพียงโรงเรียนบ้านมาบสมอ</t>
  </si>
  <si>
    <t>31. โครงการอุดหนุนโรงเรียนวัดบ้านบัลลังก์ตามโครงการอาหารกลางวัน</t>
  </si>
  <si>
    <t>32. โครงการสนับสนุนหลักสูตรการเรียนรู้ตามปรัชญาเศรษฐกิจพอเพียงโรงเรียนวัดบ้านบัลลังก์</t>
  </si>
  <si>
    <t>33. โครงการอุดหนุนโรงเรียนบ้านหนองตราดตามโครงการอาหารกลางวัน</t>
  </si>
  <si>
    <t>34. โครงการสนับสนุนหลักสูตรการเรียนรู้ตามปรัชญาเศรษฐกิจพอเพียงโรงเรียนบ้านหนองตราด</t>
  </si>
  <si>
    <t>35. โครงการอุดหนุนโรงเรียนบ้านสำโรงโนนเค็งตามโครงการอาหารกลางวัน</t>
  </si>
  <si>
    <t>36. โครงการสนับสนุนหลักสูตรการเรียนรู้ตาปรัชญาเศรษฐกิจพอเพียงโรงเรียนบ้านสำโรงโนนเค็ง</t>
  </si>
  <si>
    <t>37. โครงการอุดหนุนโรงเรียนบ้านม่วงโนนสูง ตามโครงการอาหารกลางวัน</t>
  </si>
  <si>
    <t>38. โครงการสนับสนุนหลักสูตรการเรียนรู้ตามปรัชญาเศรษฐกิจพอเพียงโรงเรียนบ้านม่วงโนนสูง</t>
  </si>
  <si>
    <t>39. โครงการสนัสนุนหลักสูตรการเรียนรู้ตามปรัชญาเศรษฐกิจพอเพียงโรงเรียนหนองตาดพิทยาคม</t>
  </si>
  <si>
    <t>40. โครงการสนับสนุนอุปกรณ์กีฬา</t>
  </si>
  <si>
    <t>41. อุดหนุนคณะกรรมการหมู่บ้านตามโครงการกีฬาต้านยาเสพติด</t>
  </si>
  <si>
    <t>42. อุดหนุนที่ทำการปกครองอำเภอฯตามโครงการงานประเพณีขึ้นเขากระโดงจังหวัดบุรีรัมย์</t>
  </si>
  <si>
    <t>43. อุดหนุนที่ทำการปกครองอำเภอเมืองตามโครงการประเพณีขึ้นเขาพนมรุ้ง</t>
  </si>
  <si>
    <t>44. โครงการส่งเสริมการจัดทำประชาคม</t>
  </si>
  <si>
    <t>45. โครงการส่งเสริมการจัดแผนชุมชน</t>
  </si>
  <si>
    <t>46. อุดหนุนกล่มพัฒนาสตรีตำบลหนองตาด</t>
  </si>
  <si>
    <t>47. โครงการเพาะพันธุ์พืช-สัตว์</t>
  </si>
  <si>
    <t>48. โครงการปลูกหญ้าแฝกเพื่อพัฒนาที่ดินและแหล่งน้ำ</t>
  </si>
  <si>
    <t>49. อุดหนุนกลุ่มปุ๋ยอินทรีย์ตำบลหนองตาด</t>
  </si>
  <si>
    <t>50. โครงการอบรมและทัศนศึกษาดูงานเพื่อเพิ่มประสิทธิภาพ</t>
  </si>
  <si>
    <t>51. โครงการอุดหนุนกิจการเหล่ากาชาดจังหวัดบุรีรัมย์</t>
  </si>
  <si>
    <t>52. โครงการสนับสนุนการจัดเก็บข้อมูล จปฐ.</t>
  </si>
  <si>
    <t>รวม</t>
  </si>
  <si>
    <t>17. โครงการไทยสามัคคีไทยเข้มแข็ง</t>
  </si>
  <si>
    <t>18. โครงการเทิดทูนสถาบันสำคัญของชาติ</t>
  </si>
  <si>
    <t>19. โครงการฝึกอบรมอาชีพระยะสั้น</t>
  </si>
  <si>
    <t>20. โครงการฝึกอบรมเด็กและเยาวชนตำบลหนองตาด</t>
  </si>
  <si>
    <t>21. โครงการส่งเสริมความรู้ให้แก่ครอบครัว บิดา มารดา ในการเลี้ยงดูบุตร</t>
  </si>
  <si>
    <t>22. โครงการประชุมสภาเด็กและเยาวชนตำบลหนองตาด</t>
  </si>
  <si>
    <t>23. โครงการส่งเสริมและพัฒนาผู้ด้อยโอกาส ผู้สูงอายุ คนพิการ</t>
  </si>
  <si>
    <t>24. โครงการรณรงค์ป้องกันและระงับโรคไข้เลือดออก</t>
  </si>
  <si>
    <t>25. โครงการมหกรรมการศึกษาท้องถิ่น</t>
  </si>
  <si>
    <t>26. โครงการบัณฑิตน้อย</t>
  </si>
  <si>
    <t>27. โครงการสนับสนุนค่าใช้จ่ายการบริหารสถานศึกษา</t>
  </si>
  <si>
    <t>28. โครงการอุดหนุนโรงเรียนวัดสถานีหนองตาดตามโครงการอาหารกลางวัน</t>
  </si>
  <si>
    <t>29. อุดหนุนโรงเรียนวัดสถานีหนองตาดโครงการสนับสนุนหลักสูตรการเรียนรู้ตามปรัชญาเศรษฐกิจพอเพียง</t>
  </si>
  <si>
    <t>30. โครงการอุดหนุนโรงเรียนบ้านนากลางตามโครงการอาหารกลางวัน</t>
  </si>
  <si>
    <t>31. โครงการสนับสนุนหลักสูตรการเรียนรู้ตามปรัญชาเศรษฐกิจพอเพียงโรงเรียนบ้านนากลาง</t>
  </si>
  <si>
    <t>32. โครงการอุดหนุนโรงเรียนบ้านมาบสมอตามโครงการอาหารกลางวัน</t>
  </si>
  <si>
    <t>33. โครงการสนับสนุนหลักสูตรการเรียนรู้ตามปรัญชาเศรษฐกิจพอเพียงโรงเรียนบ้านมาบสมอ</t>
  </si>
  <si>
    <t>34. โครงการอุดหนุนโรงเรียนวัดบ้านบัลลังก์ตามโครงการอาหารกลางวัน</t>
  </si>
  <si>
    <t>35. โครงการสนับสนุนหลักสูตรการเรียนรู้ตามปรัชญาเศรษฐกิจพอเพียงโรงเรียนวัดบ้านบัลลังก์</t>
  </si>
  <si>
    <t>36. โครงการอุดหนุนโรงเรียนบ้านหนองตราดตามโครงการอาหารกลางวัน</t>
  </si>
  <si>
    <t>37. โครงการสนับสนุนหลักสูตรการเรียนรู้ตามปรัชญาเศรษฐกิจพอเพียงโรงเรียนบ้านหนองตราด</t>
  </si>
  <si>
    <t>38. โครงการอุดหนุนโรงเรียนบ้านสำโรงโนนเค็งตามโครงการอาหารกลางวัน</t>
  </si>
  <si>
    <t>39. โครงการสนับสนุนหลักสูตรการเรียนรู้ตาปรัชญาเศรษฐกิจพอเพียงโรงเรียนบ้านสำโรงโนนเค็ง</t>
  </si>
  <si>
    <t>40. โครงการอุดหนุนโรงเรียนบ้านม่วงโนนสูง ตามโครงการอาหารกลางวัน</t>
  </si>
  <si>
    <t>41. โครงการสนับสนุนหลักสูตรการเรียนรู้ตามปรัชญาเศรษฐกิจพอเพียงโรงเรียนบ้านม่วงโนนสูง</t>
  </si>
  <si>
    <t>42. โครงการสนัสนุนหลักสูตรการเรียนรู้ตามปรัชญาเศรษฐกิจพอเพียงโรงเรียนหนองตาดพิทยาคม</t>
  </si>
  <si>
    <t>43. โครงการสนับสนุนอุปกรณ์กีฬา</t>
  </si>
  <si>
    <t>44. อุดหนุนคณะกรรมการหมู่บ้านตามโครงการกีฬาต้านยาเสพติด</t>
  </si>
  <si>
    <t>45. อุดหนุนที่ทำการปกครองอำเภอฯตามโครงการงานประเพณีขึ้นเขากระโดงจังหวัดบุรีรัมย์</t>
  </si>
  <si>
    <t>46. อุดหนุนที่ทำการปกครองอำเภอเมืองตามโครงการประเพณีขึ้นเขาพนมรุ้ง</t>
  </si>
  <si>
    <t>47. อุดหนุนสำนักงานวัฒนธรรมจังหวัดบุรีรัมย์</t>
  </si>
  <si>
    <t>48. โครงการส่งเสริมการจัดทำประชาคม</t>
  </si>
  <si>
    <t>49. โครงการส่งเสริมการจัดแผนชุมชน</t>
  </si>
  <si>
    <t>50. อุดหนุนกล่มพัฒนาสตรีตำบลหนองตาด</t>
  </si>
  <si>
    <t>51. โครงการฝึกอบรมอาชีพระยะสั้นทางการเกษตร</t>
  </si>
  <si>
    <t>52. โครงการเพาะพันธุ์พืช-สัตว์</t>
  </si>
  <si>
    <t>53. โครงการศึกษาดูงานเกษตรอินทรีย์</t>
  </si>
  <si>
    <t>54. โครงการป้องกันและกำจัดโรคแมลงศัตรูพืช,สัตว์</t>
  </si>
  <si>
    <t>55. โครงการปลูกหญ้าแฝกเพื่อพัฒนาที่ดินและแหล่งน้ำ</t>
  </si>
  <si>
    <t>56. โครงการปลูกไม้ยืนต้น</t>
  </si>
  <si>
    <t>57. อุดหนุนกลุ่มปุ๋ยอินทรีย์ตำบลหนองตาด</t>
  </si>
  <si>
    <t>68. โครงการอบรมและทัศนศึกษาดูงานเพื่อเพิ่มประสิทธิภาพ</t>
  </si>
  <si>
    <t>59. โครงการศูนย์ประสานงานและพัฒนาราชการส่วนท้องถิ่นบุรีรัมย์</t>
  </si>
  <si>
    <t>60. โครงการจัดงานเฉลิมพระเกียรติพระบาทสมเด็จพระเจ้าอยู่หัว 5 ธันวามหาราช</t>
  </si>
  <si>
    <t>61. โครงการอุดหนุนกิจการเหล่ากาชาดจังหวัดบุรีรัมย์</t>
  </si>
  <si>
    <t>62. โครงการปรับปรุงศูนย์ข้อมูลข่าวสารระดับอำเภอขององค์การบริหารส่วนตำบล</t>
  </si>
  <si>
    <t>63. โครงการจัดทำฐานข้อมูลเด็ก</t>
  </si>
  <si>
    <t>64. โครงการสนับสนุนการจัดเก็บข้อมูล จปฐ.</t>
  </si>
  <si>
    <t>อยู่ระหว่างดำเนินการ</t>
  </si>
  <si>
    <t>ไม่ได้ดำเนินการ</t>
  </si>
  <si>
    <t>รวมด้านโครงสร้างพื้นฐาน</t>
  </si>
  <si>
    <t>รวมด้านพัฒนาคุณภาพชีวิต</t>
  </si>
  <si>
    <t>รวมด้านการพัฒนาการศึกษา การกีฬานันทนาการ ศาสนา และส่งเสริมศิลปวัฒนธรรมประเพณีท้องถิ่น</t>
  </si>
  <si>
    <t>รวมด้านการพัฒนาศักยภาพของคนและความเข้มแข็งของชุมชน</t>
  </si>
  <si>
    <t>รวมด้านการส่งเสริมการเกษตร</t>
  </si>
  <si>
    <t>รวมด้านการเมืองและการบริหารจัดการ</t>
  </si>
  <si>
    <t>คงเหลือเบิกจ่าย</t>
  </si>
  <si>
    <t>จำนวนโครงการทั้งหมด</t>
  </si>
  <si>
    <t>จำนวนโครงการที่ดำเนินการแล้วเสร็จ</t>
  </si>
  <si>
    <t>จำนวนโครงการที่อยู่ในระหว่างดำเนินการ</t>
  </si>
  <si>
    <t>งบประมาณที่ตั้งไว้</t>
  </si>
  <si>
    <t>เบิกจ่ายแล้ว</t>
  </si>
  <si>
    <t>หมายเหตุ</t>
  </si>
  <si>
    <t>จำนวนเงิน</t>
  </si>
  <si>
    <t>ร้อยละ</t>
  </si>
  <si>
    <t>จำนวน</t>
  </si>
  <si>
    <t>จำนวนโครงการที่ไม่ได้ดำเนินการ</t>
  </si>
  <si>
    <t>โครงการ</t>
  </si>
  <si>
    <t>องค์การบริหารส่วนตำบลหนองตาด  อำเภอเมืองบุรีรัมย์  จังหวัดบุรีรัมย์</t>
  </si>
  <si>
    <t>รายงานผลการปฏิบัติงานประจำปีงบประมาณ  2554</t>
  </si>
  <si>
    <t>สิ้นสุด  ณ  วันที่  30  กันยายน  2555</t>
  </si>
  <si>
    <t>รวมผลการปฏิบัติงานในทุกด้าน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</si>
</sst>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color indexed="8"/>
      <name val="Microsoft Sans Serif"/>
      <family val="2"/>
    </font>
    <font>
      <b/>
      <sz val="12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  <font>
      <b/>
      <sz val="12"/>
      <color theme="1"/>
      <name val="Microsoft Sans Serif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42" fillId="0" borderId="10" xfId="0" applyNumberFormat="1" applyFont="1" applyBorder="1" applyAlignment="1">
      <alignment horizontal="right" vertical="top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1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18" xfId="0" applyFont="1" applyFill="1" applyBorder="1" applyAlignment="1">
      <alignment horizontal="center" vertical="center" wrapText="1"/>
    </xf>
    <xf numFmtId="43" fontId="23" fillId="0" borderId="19" xfId="36" applyFont="1" applyFill="1" applyBorder="1" applyAlignment="1">
      <alignment horizontal="center" vertical="center"/>
    </xf>
    <xf numFmtId="43" fontId="23" fillId="0" borderId="20" xfId="36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center" vertical="center" wrapText="1"/>
    </xf>
    <xf numFmtId="43" fontId="23" fillId="0" borderId="23" xfId="36" applyFont="1" applyFill="1" applyBorder="1" applyAlignment="1">
      <alignment horizontal="center" vertical="center"/>
    </xf>
    <xf numFmtId="43" fontId="23" fillId="0" borderId="24" xfId="36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5" fillId="0" borderId="25" xfId="0" applyFont="1" applyFill="1" applyBorder="1" applyAlignment="1">
      <alignment horizontal="center" vertical="center" wrapText="1"/>
    </xf>
    <xf numFmtId="43" fontId="23" fillId="0" borderId="25" xfId="36" applyFont="1" applyFill="1" applyBorder="1" applyAlignment="1">
      <alignment horizontal="center" vertical="center"/>
    </xf>
    <xf numFmtId="43" fontId="44" fillId="0" borderId="21" xfId="36" applyFont="1" applyBorder="1" applyAlignment="1">
      <alignment/>
    </xf>
    <xf numFmtId="43" fontId="45" fillId="0" borderId="21" xfId="36" applyFont="1" applyBorder="1" applyAlignment="1">
      <alignment horizontal="right" vertical="top" wrapText="1"/>
    </xf>
    <xf numFmtId="43" fontId="45" fillId="0" borderId="21" xfId="36" applyFont="1" applyBorder="1" applyAlignment="1">
      <alignment/>
    </xf>
    <xf numFmtId="43" fontId="45" fillId="0" borderId="21" xfId="36" applyFont="1" applyBorder="1" applyAlignment="1">
      <alignment wrapText="1"/>
    </xf>
    <xf numFmtId="43" fontId="45" fillId="0" borderId="21" xfId="36" applyFont="1" applyBorder="1" applyAlignment="1">
      <alignment horizontal="left" wrapText="1"/>
    </xf>
    <xf numFmtId="43" fontId="44" fillId="0" borderId="21" xfId="36" applyFont="1" applyBorder="1" applyAlignment="1">
      <alignment vertical="top" wrapText="1"/>
    </xf>
    <xf numFmtId="43" fontId="44" fillId="0" borderId="21" xfId="36" applyFont="1" applyBorder="1" applyAlignment="1">
      <alignment horizontal="center" vertical="top" wrapText="1"/>
    </xf>
    <xf numFmtId="43" fontId="44" fillId="0" borderId="21" xfId="36" applyFont="1" applyBorder="1" applyAlignment="1">
      <alignment horizontal="right" vertical="top" wrapText="1"/>
    </xf>
    <xf numFmtId="43" fontId="44" fillId="0" borderId="21" xfId="36" applyFont="1" applyBorder="1" applyAlignment="1">
      <alignment horizontal="right" wrapText="1"/>
    </xf>
    <xf numFmtId="43" fontId="45" fillId="0" borderId="21" xfId="36" applyFont="1" applyBorder="1" applyAlignment="1">
      <alignment horizontal="right" vertical="top" wrapText="1"/>
    </xf>
    <xf numFmtId="43" fontId="45" fillId="0" borderId="21" xfId="36" applyFont="1" applyBorder="1" applyAlignment="1">
      <alignment horizontal="left" wrapText="1"/>
    </xf>
    <xf numFmtId="43" fontId="44" fillId="0" borderId="21" xfId="36" applyFont="1" applyFill="1" applyBorder="1" applyAlignment="1">
      <alignment horizontal="right" vertical="top" wrapText="1"/>
    </xf>
    <xf numFmtId="43" fontId="45" fillId="0" borderId="21" xfId="36" applyFont="1" applyBorder="1" applyAlignment="1">
      <alignment horizontal="right"/>
    </xf>
    <xf numFmtId="43" fontId="23" fillId="6" borderId="19" xfId="36" applyFont="1" applyFill="1" applyBorder="1" applyAlignment="1">
      <alignment horizontal="center" vertical="center" wrapText="1"/>
    </xf>
    <xf numFmtId="43" fontId="23" fillId="6" borderId="20" xfId="36" applyFont="1" applyFill="1" applyBorder="1" applyAlignment="1">
      <alignment horizontal="center" vertical="center" wrapText="1"/>
    </xf>
    <xf numFmtId="43" fontId="23" fillId="6" borderId="23" xfId="36" applyFont="1" applyFill="1" applyBorder="1" applyAlignment="1">
      <alignment horizontal="center" vertical="center" wrapText="1"/>
    </xf>
    <xf numFmtId="43" fontId="23" fillId="6" borderId="24" xfId="36" applyFont="1" applyFill="1" applyBorder="1" applyAlignment="1">
      <alignment horizontal="center" vertical="center" wrapText="1"/>
    </xf>
    <xf numFmtId="1" fontId="23" fillId="6" borderId="25" xfId="36" applyNumberFormat="1" applyFont="1" applyFill="1" applyBorder="1" applyAlignment="1">
      <alignment horizontal="center" vertical="center"/>
    </xf>
    <xf numFmtId="43" fontId="23" fillId="6" borderId="25" xfId="36" applyFont="1" applyFill="1" applyBorder="1" applyAlignment="1">
      <alignment horizontal="center" vertical="center"/>
    </xf>
    <xf numFmtId="43" fontId="44" fillId="6" borderId="21" xfId="36" applyFont="1" applyFill="1" applyBorder="1" applyAlignment="1">
      <alignment/>
    </xf>
    <xf numFmtId="43" fontId="45" fillId="6" borderId="21" xfId="36" applyFont="1" applyFill="1" applyBorder="1" applyAlignment="1">
      <alignment horizontal="right" vertical="top" wrapText="1"/>
    </xf>
    <xf numFmtId="43" fontId="45" fillId="6" borderId="21" xfId="36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SheetLayoutView="100" zoomScalePageLayoutView="0" workbookViewId="0" topLeftCell="A49">
      <selection activeCell="K11" sqref="K11"/>
    </sheetView>
  </sheetViews>
  <sheetFormatPr defaultColWidth="9.140625" defaultRowHeight="15"/>
  <cols>
    <col min="1" max="1" width="62.57421875" style="32" customWidth="1"/>
    <col min="2" max="2" width="13.8515625" style="32" customWidth="1"/>
    <col min="3" max="3" width="13.57421875" style="32" bestFit="1" customWidth="1"/>
    <col min="4" max="4" width="8.00390625" style="32" customWidth="1"/>
    <col min="5" max="5" width="13.421875" style="32" bestFit="1" customWidth="1"/>
    <col min="6" max="8" width="9.8515625" style="32" bestFit="1" customWidth="1"/>
    <col min="9" max="9" width="13.28125" style="32" bestFit="1" customWidth="1"/>
    <col min="10" max="10" width="9.8515625" style="32" bestFit="1" customWidth="1"/>
    <col min="11" max="11" width="12.00390625" style="32" bestFit="1" customWidth="1"/>
    <col min="12" max="12" width="9.8515625" style="32" bestFit="1" customWidth="1"/>
    <col min="13" max="13" width="7.140625" style="32" bestFit="1" customWidth="1"/>
    <col min="14" max="14" width="7.7109375" style="32" bestFit="1" customWidth="1"/>
    <col min="15" max="15" width="7.140625" style="32" bestFit="1" customWidth="1"/>
    <col min="16" max="16" width="7.421875" style="32" bestFit="1" customWidth="1"/>
    <col min="17" max="17" width="7.140625" style="32" bestFit="1" customWidth="1"/>
    <col min="18" max="18" width="7.421875" style="32" bestFit="1" customWidth="1"/>
    <col min="19" max="19" width="7.140625" style="32" bestFit="1" customWidth="1"/>
    <col min="20" max="20" width="7.421875" style="32" bestFit="1" customWidth="1"/>
    <col min="21" max="21" width="7.00390625" style="32" bestFit="1" customWidth="1"/>
    <col min="22" max="16384" width="9.00390625" style="32" customWidth="1"/>
  </cols>
  <sheetData>
    <row r="1" spans="1:21" ht="26.25">
      <c r="A1" s="46" t="s">
        <v>201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6.25">
      <c r="A2" s="46" t="s">
        <v>202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ht="26.25">
      <c r="A3" s="46" t="s">
        <v>203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4" ht="21">
      <c r="A4" s="33"/>
      <c r="B4" s="33"/>
      <c r="C4" s="33"/>
      <c r="D4" s="34"/>
    </row>
    <row r="5" spans="1:21" s="40" customFormat="1" ht="39.75" customHeight="1">
      <c r="A5" s="45" t="s">
        <v>200</v>
      </c>
      <c r="B5" s="36" t="s">
        <v>2</v>
      </c>
      <c r="C5" s="37" t="s">
        <v>193</v>
      </c>
      <c r="D5" s="38"/>
      <c r="E5" s="37" t="s">
        <v>194</v>
      </c>
      <c r="F5" s="38"/>
      <c r="G5" s="37" t="s">
        <v>181</v>
      </c>
      <c r="H5" s="38"/>
      <c r="I5" s="37" t="s">
        <v>189</v>
      </c>
      <c r="J5" s="38"/>
      <c r="K5" s="37" t="s">
        <v>182</v>
      </c>
      <c r="L5" s="38"/>
      <c r="M5" s="63" t="s">
        <v>190</v>
      </c>
      <c r="N5" s="64"/>
      <c r="O5" s="63" t="s">
        <v>191</v>
      </c>
      <c r="P5" s="64"/>
      <c r="Q5" s="63" t="s">
        <v>192</v>
      </c>
      <c r="R5" s="64"/>
      <c r="S5" s="63" t="s">
        <v>199</v>
      </c>
      <c r="T5" s="64"/>
      <c r="U5" s="39" t="s">
        <v>195</v>
      </c>
    </row>
    <row r="6" spans="1:21" s="40" customFormat="1" ht="30.75" customHeight="1">
      <c r="A6" s="45"/>
      <c r="B6" s="41"/>
      <c r="C6" s="42"/>
      <c r="D6" s="43"/>
      <c r="E6" s="42"/>
      <c r="F6" s="43"/>
      <c r="G6" s="42"/>
      <c r="H6" s="43"/>
      <c r="I6" s="42"/>
      <c r="J6" s="43"/>
      <c r="K6" s="42"/>
      <c r="L6" s="43"/>
      <c r="M6" s="65"/>
      <c r="N6" s="66"/>
      <c r="O6" s="65"/>
      <c r="P6" s="66"/>
      <c r="Q6" s="65"/>
      <c r="R6" s="66"/>
      <c r="S6" s="65"/>
      <c r="T6" s="66"/>
      <c r="U6" s="39"/>
    </row>
    <row r="7" spans="1:21" s="44" customFormat="1" ht="21">
      <c r="A7" s="48"/>
      <c r="B7" s="41"/>
      <c r="C7" s="49" t="s">
        <v>196</v>
      </c>
      <c r="D7" s="49" t="s">
        <v>197</v>
      </c>
      <c r="E7" s="49" t="s">
        <v>196</v>
      </c>
      <c r="F7" s="49" t="s">
        <v>197</v>
      </c>
      <c r="G7" s="49" t="s">
        <v>196</v>
      </c>
      <c r="H7" s="49" t="s">
        <v>197</v>
      </c>
      <c r="I7" s="49" t="s">
        <v>196</v>
      </c>
      <c r="J7" s="49" t="s">
        <v>197</v>
      </c>
      <c r="K7" s="49" t="s">
        <v>196</v>
      </c>
      <c r="L7" s="49" t="s">
        <v>197</v>
      </c>
      <c r="M7" s="67" t="s">
        <v>198</v>
      </c>
      <c r="N7" s="68" t="s">
        <v>197</v>
      </c>
      <c r="O7" s="67" t="s">
        <v>198</v>
      </c>
      <c r="P7" s="68" t="s">
        <v>197</v>
      </c>
      <c r="Q7" s="68" t="s">
        <v>198</v>
      </c>
      <c r="R7" s="68" t="s">
        <v>197</v>
      </c>
      <c r="S7" s="68" t="s">
        <v>198</v>
      </c>
      <c r="T7" s="68" t="s">
        <v>197</v>
      </c>
      <c r="U7" s="39"/>
    </row>
    <row r="8" spans="1:21" ht="15.75" customHeight="1">
      <c r="A8" s="53" t="s">
        <v>4</v>
      </c>
      <c r="B8" s="53"/>
      <c r="C8" s="53"/>
      <c r="D8" s="54"/>
      <c r="E8" s="50"/>
      <c r="F8" s="50"/>
      <c r="G8" s="50"/>
      <c r="H8" s="50"/>
      <c r="I8" s="50"/>
      <c r="J8" s="50"/>
      <c r="K8" s="50"/>
      <c r="L8" s="50"/>
      <c r="M8" s="69"/>
      <c r="N8" s="69"/>
      <c r="O8" s="69"/>
      <c r="P8" s="69"/>
      <c r="Q8" s="69"/>
      <c r="R8" s="69"/>
      <c r="S8" s="69"/>
      <c r="T8" s="69"/>
      <c r="U8" s="50"/>
    </row>
    <row r="9" spans="1:21" ht="21">
      <c r="A9" s="55" t="s">
        <v>5</v>
      </c>
      <c r="B9" s="56" t="s">
        <v>6</v>
      </c>
      <c r="C9" s="57">
        <v>70000</v>
      </c>
      <c r="D9" s="57">
        <f>+C9*100/$C$84</f>
        <v>0.8549983816102062</v>
      </c>
      <c r="E9" s="58">
        <v>70000</v>
      </c>
      <c r="F9" s="57">
        <f>+E9*100/$C$84</f>
        <v>0.8549983816102062</v>
      </c>
      <c r="G9" s="50">
        <v>0</v>
      </c>
      <c r="H9" s="57">
        <f>+G9*100/$C$84</f>
        <v>0</v>
      </c>
      <c r="I9" s="50">
        <f>+C9-E9</f>
        <v>0</v>
      </c>
      <c r="J9" s="57">
        <f>+I9*100/$C$84</f>
        <v>0</v>
      </c>
      <c r="K9" s="50">
        <v>0</v>
      </c>
      <c r="L9" s="57">
        <f>+K9*100/$C$84</f>
        <v>0</v>
      </c>
      <c r="M9" s="69">
        <v>1</v>
      </c>
      <c r="N9" s="69">
        <f>+M9*100/$M$84</f>
        <v>1.5625</v>
      </c>
      <c r="O9" s="69">
        <v>1</v>
      </c>
      <c r="P9" s="69">
        <f aca="true" t="shared" si="0" ref="P9:P26">+O9*100/$M$84</f>
        <v>1.5625</v>
      </c>
      <c r="Q9" s="69"/>
      <c r="R9" s="69">
        <f aca="true" t="shared" si="1" ref="R9:R26">+Q9*100/$M$84</f>
        <v>0</v>
      </c>
      <c r="S9" s="69"/>
      <c r="T9" s="69">
        <f aca="true" t="shared" si="2" ref="T9:T26">+S9*100/$M$84</f>
        <v>0</v>
      </c>
      <c r="U9" s="50"/>
    </row>
    <row r="10" spans="1:21" ht="21">
      <c r="A10" s="55" t="s">
        <v>7</v>
      </c>
      <c r="B10" s="56" t="s">
        <v>6</v>
      </c>
      <c r="C10" s="57">
        <v>202500</v>
      </c>
      <c r="D10" s="57">
        <f aca="true" t="shared" si="3" ref="D10:F26">+C10*100/$C$84</f>
        <v>2.4733881753723823</v>
      </c>
      <c r="E10" s="58">
        <v>108000</v>
      </c>
      <c r="F10" s="57">
        <f t="shared" si="3"/>
        <v>1.3191403601986038</v>
      </c>
      <c r="G10" s="50">
        <v>0</v>
      </c>
      <c r="H10" s="57">
        <f>+G10*100/$C$84</f>
        <v>0</v>
      </c>
      <c r="I10" s="50">
        <f>+C10-E10</f>
        <v>94500</v>
      </c>
      <c r="J10" s="57">
        <f>+I10*100/$C$84</f>
        <v>1.1542478151737785</v>
      </c>
      <c r="K10" s="50">
        <v>0</v>
      </c>
      <c r="L10" s="57">
        <f>+K10*100/$C$84</f>
        <v>0</v>
      </c>
      <c r="M10" s="69">
        <v>1</v>
      </c>
      <c r="N10" s="69">
        <f aca="true" t="shared" si="4" ref="N10:N26">+M10*100/$M$84</f>
        <v>1.5625</v>
      </c>
      <c r="O10" s="69">
        <v>1</v>
      </c>
      <c r="P10" s="69">
        <f t="shared" si="0"/>
        <v>1.5625</v>
      </c>
      <c r="Q10" s="69"/>
      <c r="R10" s="69">
        <f t="shared" si="1"/>
        <v>0</v>
      </c>
      <c r="S10" s="69"/>
      <c r="T10" s="69">
        <f t="shared" si="2"/>
        <v>0</v>
      </c>
      <c r="U10" s="50"/>
    </row>
    <row r="11" spans="1:21" ht="21">
      <c r="A11" s="55" t="s">
        <v>8</v>
      </c>
      <c r="B11" s="56" t="s">
        <v>6</v>
      </c>
      <c r="C11" s="57">
        <v>301500</v>
      </c>
      <c r="D11" s="57">
        <f t="shared" si="3"/>
        <v>3.6826001722211026</v>
      </c>
      <c r="E11" s="58">
        <v>175000</v>
      </c>
      <c r="F11" s="57">
        <f t="shared" si="3"/>
        <v>2.1374959540255154</v>
      </c>
      <c r="G11" s="50">
        <v>0</v>
      </c>
      <c r="H11" s="57">
        <f>+G11*100/$C$84</f>
        <v>0</v>
      </c>
      <c r="I11" s="50">
        <f>+C11-E11</f>
        <v>126500</v>
      </c>
      <c r="J11" s="57">
        <f>+I11*100/$C$84</f>
        <v>1.545104218195587</v>
      </c>
      <c r="K11" s="50">
        <v>0</v>
      </c>
      <c r="L11" s="57">
        <f>+K11*100/$C$84</f>
        <v>0</v>
      </c>
      <c r="M11" s="69">
        <v>1</v>
      </c>
      <c r="N11" s="69">
        <f t="shared" si="4"/>
        <v>1.5625</v>
      </c>
      <c r="O11" s="69">
        <v>1</v>
      </c>
      <c r="P11" s="69">
        <f t="shared" si="0"/>
        <v>1.5625</v>
      </c>
      <c r="Q11" s="69"/>
      <c r="R11" s="69">
        <f t="shared" si="1"/>
        <v>0</v>
      </c>
      <c r="S11" s="69"/>
      <c r="T11" s="69">
        <f t="shared" si="2"/>
        <v>0</v>
      </c>
      <c r="U11" s="50"/>
    </row>
    <row r="12" spans="1:21" ht="21">
      <c r="A12" s="55" t="s">
        <v>9</v>
      </c>
      <c r="B12" s="56" t="s">
        <v>6</v>
      </c>
      <c r="C12" s="57">
        <v>10080</v>
      </c>
      <c r="D12" s="57">
        <f t="shared" si="3"/>
        <v>0.1231197669518697</v>
      </c>
      <c r="E12" s="58">
        <v>10080</v>
      </c>
      <c r="F12" s="57">
        <f t="shared" si="3"/>
        <v>0.1231197669518697</v>
      </c>
      <c r="G12" s="50">
        <v>0</v>
      </c>
      <c r="H12" s="57">
        <f>+G12*100/$C$84</f>
        <v>0</v>
      </c>
      <c r="I12" s="50">
        <f>+C12-E12</f>
        <v>0</v>
      </c>
      <c r="J12" s="57">
        <f>+I12*100/$C$84</f>
        <v>0</v>
      </c>
      <c r="K12" s="50">
        <v>0</v>
      </c>
      <c r="L12" s="57">
        <f>+K12*100/$C$84</f>
        <v>0</v>
      </c>
      <c r="M12" s="69">
        <v>1</v>
      </c>
      <c r="N12" s="69">
        <f t="shared" si="4"/>
        <v>1.5625</v>
      </c>
      <c r="O12" s="69">
        <v>1</v>
      </c>
      <c r="P12" s="69">
        <f t="shared" si="0"/>
        <v>1.5625</v>
      </c>
      <c r="Q12" s="69"/>
      <c r="R12" s="69">
        <f t="shared" si="1"/>
        <v>0</v>
      </c>
      <c r="S12" s="69"/>
      <c r="T12" s="69">
        <f t="shared" si="2"/>
        <v>0</v>
      </c>
      <c r="U12" s="50"/>
    </row>
    <row r="13" spans="1:21" ht="21">
      <c r="A13" s="55" t="s">
        <v>10</v>
      </c>
      <c r="B13" s="56" t="s">
        <v>6</v>
      </c>
      <c r="C13" s="57">
        <v>429190</v>
      </c>
      <c r="D13" s="57">
        <f t="shared" si="3"/>
        <v>5.242239362904063</v>
      </c>
      <c r="E13" s="58">
        <v>370000</v>
      </c>
      <c r="F13" s="57">
        <f t="shared" si="3"/>
        <v>4.519277159939661</v>
      </c>
      <c r="G13" s="50">
        <v>0</v>
      </c>
      <c r="H13" s="57">
        <f>+G13*100/$C$84</f>
        <v>0</v>
      </c>
      <c r="I13" s="50">
        <f>+C13-E13</f>
        <v>59190</v>
      </c>
      <c r="J13" s="57">
        <f>+I13*100/$C$84</f>
        <v>0.7229622029644015</v>
      </c>
      <c r="K13" s="50">
        <v>0</v>
      </c>
      <c r="L13" s="57">
        <f>+K13*100/$C$84</f>
        <v>0</v>
      </c>
      <c r="M13" s="69">
        <v>1</v>
      </c>
      <c r="N13" s="69">
        <f t="shared" si="4"/>
        <v>1.5625</v>
      </c>
      <c r="O13" s="69">
        <v>1</v>
      </c>
      <c r="P13" s="69">
        <f t="shared" si="0"/>
        <v>1.5625</v>
      </c>
      <c r="Q13" s="69"/>
      <c r="R13" s="69">
        <f t="shared" si="1"/>
        <v>0</v>
      </c>
      <c r="S13" s="69"/>
      <c r="T13" s="69">
        <f t="shared" si="2"/>
        <v>0</v>
      </c>
      <c r="U13" s="50"/>
    </row>
    <row r="14" spans="1:21" ht="21">
      <c r="A14" s="55" t="s">
        <v>85</v>
      </c>
      <c r="B14" s="56" t="s">
        <v>6</v>
      </c>
      <c r="C14" s="57">
        <v>76800</v>
      </c>
      <c r="D14" s="57">
        <f t="shared" si="3"/>
        <v>0.9380553672523405</v>
      </c>
      <c r="E14" s="58">
        <v>76800</v>
      </c>
      <c r="F14" s="57">
        <f t="shared" si="3"/>
        <v>0.9380553672523405</v>
      </c>
      <c r="G14" s="50">
        <v>0</v>
      </c>
      <c r="H14" s="57">
        <f>+G14*100/$C$84</f>
        <v>0</v>
      </c>
      <c r="I14" s="50">
        <f>+C14-E14</f>
        <v>0</v>
      </c>
      <c r="J14" s="57">
        <f>+I14*100/$C$84</f>
        <v>0</v>
      </c>
      <c r="K14" s="50">
        <v>0</v>
      </c>
      <c r="L14" s="57">
        <f>+K14*100/$C$84</f>
        <v>0</v>
      </c>
      <c r="M14" s="69">
        <v>1</v>
      </c>
      <c r="N14" s="69">
        <f t="shared" si="4"/>
        <v>1.5625</v>
      </c>
      <c r="O14" s="69">
        <v>1</v>
      </c>
      <c r="P14" s="69">
        <f t="shared" si="0"/>
        <v>1.5625</v>
      </c>
      <c r="Q14" s="69"/>
      <c r="R14" s="69">
        <f t="shared" si="1"/>
        <v>0</v>
      </c>
      <c r="S14" s="69"/>
      <c r="T14" s="69">
        <f t="shared" si="2"/>
        <v>0</v>
      </c>
      <c r="U14" s="50"/>
    </row>
    <row r="15" spans="1:21" ht="21">
      <c r="A15" s="55" t="s">
        <v>86</v>
      </c>
      <c r="B15" s="56" t="s">
        <v>6</v>
      </c>
      <c r="C15" s="57">
        <v>171730</v>
      </c>
      <c r="D15" s="57">
        <f t="shared" si="3"/>
        <v>2.0975553153417246</v>
      </c>
      <c r="E15" s="58">
        <v>93000</v>
      </c>
      <c r="F15" s="57">
        <f t="shared" si="3"/>
        <v>1.1359264212821312</v>
      </c>
      <c r="G15" s="50">
        <v>0</v>
      </c>
      <c r="H15" s="57">
        <f>+G15*100/$C$84</f>
        <v>0</v>
      </c>
      <c r="I15" s="50">
        <f>+C15-E15</f>
        <v>78730</v>
      </c>
      <c r="J15" s="57">
        <f>+I15*100/$C$84</f>
        <v>0.9616288940595934</v>
      </c>
      <c r="K15" s="50">
        <v>0</v>
      </c>
      <c r="L15" s="57">
        <f>+K15*100/$C$84</f>
        <v>0</v>
      </c>
      <c r="M15" s="69">
        <v>1</v>
      </c>
      <c r="N15" s="69">
        <f t="shared" si="4"/>
        <v>1.5625</v>
      </c>
      <c r="O15" s="69">
        <v>1</v>
      </c>
      <c r="P15" s="69">
        <f t="shared" si="0"/>
        <v>1.5625</v>
      </c>
      <c r="Q15" s="69"/>
      <c r="R15" s="69">
        <f t="shared" si="1"/>
        <v>0</v>
      </c>
      <c r="S15" s="69"/>
      <c r="T15" s="69">
        <f t="shared" si="2"/>
        <v>0</v>
      </c>
      <c r="U15" s="50"/>
    </row>
    <row r="16" spans="1:21" ht="21">
      <c r="A16" s="55" t="s">
        <v>87</v>
      </c>
      <c r="B16" s="56" t="s">
        <v>6</v>
      </c>
      <c r="C16" s="57">
        <v>360000</v>
      </c>
      <c r="D16" s="57">
        <f t="shared" si="3"/>
        <v>4.397134533995346</v>
      </c>
      <c r="E16" s="58">
        <v>185000</v>
      </c>
      <c r="F16" s="57">
        <f t="shared" si="3"/>
        <v>2.2596385799698306</v>
      </c>
      <c r="G16" s="50">
        <v>0</v>
      </c>
      <c r="H16" s="57">
        <f>+G16*100/$C$84</f>
        <v>0</v>
      </c>
      <c r="I16" s="50">
        <f>+C16-E16</f>
        <v>175000</v>
      </c>
      <c r="J16" s="57">
        <f>+I16*100/$C$84</f>
        <v>2.1374959540255154</v>
      </c>
      <c r="K16" s="50">
        <v>0</v>
      </c>
      <c r="L16" s="57">
        <f>+K16*100/$C$84</f>
        <v>0</v>
      </c>
      <c r="M16" s="69">
        <v>1</v>
      </c>
      <c r="N16" s="69">
        <f t="shared" si="4"/>
        <v>1.5625</v>
      </c>
      <c r="O16" s="69">
        <v>1</v>
      </c>
      <c r="P16" s="69">
        <f t="shared" si="0"/>
        <v>1.5625</v>
      </c>
      <c r="Q16" s="69"/>
      <c r="R16" s="69">
        <f t="shared" si="1"/>
        <v>0</v>
      </c>
      <c r="S16" s="69"/>
      <c r="T16" s="69">
        <f t="shared" si="2"/>
        <v>0</v>
      </c>
      <c r="U16" s="50"/>
    </row>
    <row r="17" spans="1:21" ht="21">
      <c r="A17" s="55" t="s">
        <v>88</v>
      </c>
      <c r="B17" s="56" t="s">
        <v>6</v>
      </c>
      <c r="C17" s="57">
        <v>54000</v>
      </c>
      <c r="D17" s="57">
        <f t="shared" si="3"/>
        <v>0.6595701800993019</v>
      </c>
      <c r="E17" s="58">
        <v>54000</v>
      </c>
      <c r="F17" s="57">
        <f t="shared" si="3"/>
        <v>0.6595701800993019</v>
      </c>
      <c r="G17" s="50">
        <v>0</v>
      </c>
      <c r="H17" s="57">
        <f>+G17*100/$C$84</f>
        <v>0</v>
      </c>
      <c r="I17" s="50">
        <f>+C17-E17</f>
        <v>0</v>
      </c>
      <c r="J17" s="57">
        <f>+I17*100/$C$84</f>
        <v>0</v>
      </c>
      <c r="K17" s="50">
        <v>0</v>
      </c>
      <c r="L17" s="57">
        <f>+K17*100/$C$84</f>
        <v>0</v>
      </c>
      <c r="M17" s="69">
        <v>1</v>
      </c>
      <c r="N17" s="69">
        <f t="shared" si="4"/>
        <v>1.5625</v>
      </c>
      <c r="O17" s="69">
        <v>1</v>
      </c>
      <c r="P17" s="69">
        <f t="shared" si="0"/>
        <v>1.5625</v>
      </c>
      <c r="Q17" s="69"/>
      <c r="R17" s="69">
        <f t="shared" si="1"/>
        <v>0</v>
      </c>
      <c r="S17" s="69"/>
      <c r="T17" s="69">
        <f t="shared" si="2"/>
        <v>0</v>
      </c>
      <c r="U17" s="50"/>
    </row>
    <row r="18" spans="1:21" ht="21">
      <c r="A18" s="55" t="s">
        <v>89</v>
      </c>
      <c r="B18" s="56" t="s">
        <v>6</v>
      </c>
      <c r="C18" s="57">
        <v>36000</v>
      </c>
      <c r="D18" s="57">
        <f t="shared" si="3"/>
        <v>0.43971345339953466</v>
      </c>
      <c r="E18" s="58">
        <v>36000</v>
      </c>
      <c r="F18" s="57">
        <f t="shared" si="3"/>
        <v>0.43971345339953466</v>
      </c>
      <c r="G18" s="50">
        <v>0</v>
      </c>
      <c r="H18" s="57">
        <f>+G18*100/$C$84</f>
        <v>0</v>
      </c>
      <c r="I18" s="50">
        <f>+C18-E18</f>
        <v>0</v>
      </c>
      <c r="J18" s="57">
        <f>+I18*100/$C$84</f>
        <v>0</v>
      </c>
      <c r="K18" s="50">
        <v>0</v>
      </c>
      <c r="L18" s="57">
        <f>+K18*100/$C$84</f>
        <v>0</v>
      </c>
      <c r="M18" s="69">
        <v>1</v>
      </c>
      <c r="N18" s="69">
        <f t="shared" si="4"/>
        <v>1.5625</v>
      </c>
      <c r="O18" s="69">
        <v>1</v>
      </c>
      <c r="P18" s="69">
        <f t="shared" si="0"/>
        <v>1.5625</v>
      </c>
      <c r="Q18" s="69"/>
      <c r="R18" s="69">
        <f t="shared" si="1"/>
        <v>0</v>
      </c>
      <c r="S18" s="69"/>
      <c r="T18" s="69">
        <f t="shared" si="2"/>
        <v>0</v>
      </c>
      <c r="U18" s="50"/>
    </row>
    <row r="19" spans="1:21" ht="21">
      <c r="A19" s="55" t="s">
        <v>90</v>
      </c>
      <c r="B19" s="56" t="s">
        <v>6</v>
      </c>
      <c r="C19" s="57">
        <v>135000</v>
      </c>
      <c r="D19" s="57">
        <f t="shared" si="3"/>
        <v>1.6489254502482549</v>
      </c>
      <c r="E19" s="58">
        <v>79000</v>
      </c>
      <c r="F19" s="57">
        <f t="shared" si="3"/>
        <v>0.9649267449600899</v>
      </c>
      <c r="G19" s="50">
        <v>0</v>
      </c>
      <c r="H19" s="57">
        <f>+G19*100/$C$84</f>
        <v>0</v>
      </c>
      <c r="I19" s="50">
        <f>+C19-E19</f>
        <v>56000</v>
      </c>
      <c r="J19" s="57">
        <f>+I19*100/$C$84</f>
        <v>0.683998705288165</v>
      </c>
      <c r="K19" s="50">
        <v>0</v>
      </c>
      <c r="L19" s="57">
        <f>+K19*100/$C$84</f>
        <v>0</v>
      </c>
      <c r="M19" s="69">
        <v>1</v>
      </c>
      <c r="N19" s="69">
        <f t="shared" si="4"/>
        <v>1.5625</v>
      </c>
      <c r="O19" s="69">
        <v>1</v>
      </c>
      <c r="P19" s="69">
        <f t="shared" si="0"/>
        <v>1.5625</v>
      </c>
      <c r="Q19" s="69"/>
      <c r="R19" s="69">
        <f t="shared" si="1"/>
        <v>0</v>
      </c>
      <c r="S19" s="69"/>
      <c r="T19" s="69">
        <f t="shared" si="2"/>
        <v>0</v>
      </c>
      <c r="U19" s="50"/>
    </row>
    <row r="20" spans="1:21" ht="21">
      <c r="A20" s="55" t="s">
        <v>91</v>
      </c>
      <c r="B20" s="56" t="s">
        <v>18</v>
      </c>
      <c r="C20" s="57">
        <v>200000</v>
      </c>
      <c r="D20" s="57">
        <f t="shared" si="3"/>
        <v>2.4428525188863035</v>
      </c>
      <c r="E20" s="50">
        <f>+Sheet2!D23+Sheet2!D24+Sheet2!D25+Sheet2!D26+Sheet2!D27</f>
        <v>19375</v>
      </c>
      <c r="F20" s="57">
        <f t="shared" si="3"/>
        <v>0.23665133776711064</v>
      </c>
      <c r="G20" s="50">
        <v>0</v>
      </c>
      <c r="H20" s="57">
        <f>+G20*100/$C$84</f>
        <v>0</v>
      </c>
      <c r="I20" s="50">
        <f>+C20-E20</f>
        <v>180625</v>
      </c>
      <c r="J20" s="57">
        <f>+I20*100/$C$84</f>
        <v>2.206201181119193</v>
      </c>
      <c r="K20" s="50">
        <v>0</v>
      </c>
      <c r="L20" s="57">
        <f>+K20*100/$C$84</f>
        <v>0</v>
      </c>
      <c r="M20" s="69">
        <v>1</v>
      </c>
      <c r="N20" s="69">
        <f t="shared" si="4"/>
        <v>1.5625</v>
      </c>
      <c r="O20" s="69">
        <v>1</v>
      </c>
      <c r="P20" s="69">
        <f t="shared" si="0"/>
        <v>1.5625</v>
      </c>
      <c r="Q20" s="69"/>
      <c r="R20" s="69">
        <f t="shared" si="1"/>
        <v>0</v>
      </c>
      <c r="S20" s="69"/>
      <c r="T20" s="69">
        <f t="shared" si="2"/>
        <v>0</v>
      </c>
      <c r="U20" s="50"/>
    </row>
    <row r="21" spans="1:21" ht="21">
      <c r="A21" s="55" t="s">
        <v>92</v>
      </c>
      <c r="B21" s="56" t="s">
        <v>6</v>
      </c>
      <c r="C21" s="57">
        <v>100000</v>
      </c>
      <c r="D21" s="57">
        <f t="shared" si="3"/>
        <v>1.2214262594431518</v>
      </c>
      <c r="E21" s="50">
        <f>+Sheet2!D28+Sheet2!D29+Sheet2!D30+Sheet2!D31+Sheet2!D32+Sheet2!D33+Sheet2!D34+Sheet2!D35+Sheet2!D36+Sheet2!D37</f>
        <v>57347.68</v>
      </c>
      <c r="F21" s="57">
        <f t="shared" si="3"/>
        <v>0.7004596227014285</v>
      </c>
      <c r="G21" s="50">
        <v>0</v>
      </c>
      <c r="H21" s="57">
        <f>+G21*100/$C$84</f>
        <v>0</v>
      </c>
      <c r="I21" s="50">
        <f>+C21-E21</f>
        <v>42652.32</v>
      </c>
      <c r="J21" s="57">
        <f>+I21*100/$C$84</f>
        <v>0.5209666367417233</v>
      </c>
      <c r="K21" s="50">
        <v>0</v>
      </c>
      <c r="L21" s="57">
        <f>+K21*100/$C$84</f>
        <v>0</v>
      </c>
      <c r="M21" s="69">
        <v>1</v>
      </c>
      <c r="N21" s="69">
        <f t="shared" si="4"/>
        <v>1.5625</v>
      </c>
      <c r="O21" s="69">
        <v>1</v>
      </c>
      <c r="P21" s="69">
        <f t="shared" si="0"/>
        <v>1.5625</v>
      </c>
      <c r="Q21" s="69"/>
      <c r="R21" s="69">
        <f t="shared" si="1"/>
        <v>0</v>
      </c>
      <c r="S21" s="69"/>
      <c r="T21" s="69">
        <f t="shared" si="2"/>
        <v>0</v>
      </c>
      <c r="U21" s="50"/>
    </row>
    <row r="22" spans="1:21" ht="21">
      <c r="A22" s="55" t="s">
        <v>93</v>
      </c>
      <c r="B22" s="56" t="s">
        <v>6</v>
      </c>
      <c r="C22" s="57">
        <v>100000</v>
      </c>
      <c r="D22" s="57">
        <f t="shared" si="3"/>
        <v>1.2214262594431518</v>
      </c>
      <c r="E22" s="50">
        <f>+Sheet2!D38+Sheet2!D39+Sheet2!D40+Sheet2!D41+Sheet2!D42+Sheet2!D43+Sheet2!D44+Sheet2!D45+Sheet2!D46</f>
        <v>55536.00000000001</v>
      </c>
      <c r="F22" s="57">
        <f t="shared" si="3"/>
        <v>0.6783312874443489</v>
      </c>
      <c r="G22" s="50">
        <v>0</v>
      </c>
      <c r="H22" s="57">
        <f>+G22*100/$C$84</f>
        <v>0</v>
      </c>
      <c r="I22" s="50">
        <f>+C22-E22</f>
        <v>44463.99999999999</v>
      </c>
      <c r="J22" s="57">
        <f>+I22*100/$C$84</f>
        <v>0.5430949719988029</v>
      </c>
      <c r="K22" s="50">
        <v>0</v>
      </c>
      <c r="L22" s="57">
        <f>+K22*100/$C$84</f>
        <v>0</v>
      </c>
      <c r="M22" s="69">
        <v>1</v>
      </c>
      <c r="N22" s="69">
        <f t="shared" si="4"/>
        <v>1.5625</v>
      </c>
      <c r="O22" s="69">
        <v>1</v>
      </c>
      <c r="P22" s="69">
        <f t="shared" si="0"/>
        <v>1.5625</v>
      </c>
      <c r="Q22" s="69"/>
      <c r="R22" s="69">
        <f t="shared" si="1"/>
        <v>0</v>
      </c>
      <c r="S22" s="69"/>
      <c r="T22" s="69">
        <f t="shared" si="2"/>
        <v>0</v>
      </c>
      <c r="U22" s="50"/>
    </row>
    <row r="23" spans="1:21" ht="21">
      <c r="A23" s="55" t="s">
        <v>94</v>
      </c>
      <c r="B23" s="56" t="s">
        <v>6</v>
      </c>
      <c r="C23" s="57">
        <v>330000</v>
      </c>
      <c r="D23" s="57">
        <f t="shared" si="3"/>
        <v>4.030706656162401</v>
      </c>
      <c r="E23" s="50">
        <f>+Sheet2!D47+Sheet2!D48+Sheet2!D49+Sheet2!D50+Sheet2!D51+Sheet2!D52+Sheet2!D53+Sheet2!D54+Sheet2!D55+Sheet2!D56+Sheet2!D57+Sheet2!D58+Sheet2!D59+Sheet2!D60+Sheet2!D61</f>
        <v>317600</v>
      </c>
      <c r="F23" s="57">
        <f t="shared" si="3"/>
        <v>3.87924979999145</v>
      </c>
      <c r="G23" s="50">
        <v>0</v>
      </c>
      <c r="H23" s="57">
        <f>+G23*100/$C$84</f>
        <v>0</v>
      </c>
      <c r="I23" s="50">
        <f>+C23-E23</f>
        <v>12400</v>
      </c>
      <c r="J23" s="57">
        <f>+I23*100/$C$84</f>
        <v>0.1514568561709508</v>
      </c>
      <c r="K23" s="50">
        <v>0</v>
      </c>
      <c r="L23" s="57">
        <f>+K23*100/$C$84</f>
        <v>0</v>
      </c>
      <c r="M23" s="69">
        <v>1</v>
      </c>
      <c r="N23" s="69">
        <f t="shared" si="4"/>
        <v>1.5625</v>
      </c>
      <c r="O23" s="69">
        <v>1</v>
      </c>
      <c r="P23" s="69">
        <f t="shared" si="0"/>
        <v>1.5625</v>
      </c>
      <c r="Q23" s="69"/>
      <c r="R23" s="69">
        <f t="shared" si="1"/>
        <v>0</v>
      </c>
      <c r="S23" s="69"/>
      <c r="T23" s="69">
        <f t="shared" si="2"/>
        <v>0</v>
      </c>
      <c r="U23" s="50"/>
    </row>
    <row r="24" spans="1:21" ht="21">
      <c r="A24" s="55" t="s">
        <v>95</v>
      </c>
      <c r="B24" s="56" t="s">
        <v>6</v>
      </c>
      <c r="C24" s="57">
        <v>26000</v>
      </c>
      <c r="D24" s="57">
        <f t="shared" si="3"/>
        <v>0.3175708274552195</v>
      </c>
      <c r="E24" s="50">
        <f>+Sheet2!D62+Sheet2!D63</f>
        <v>19235</v>
      </c>
      <c r="F24" s="57">
        <f t="shared" si="3"/>
        <v>0.23494134100389025</v>
      </c>
      <c r="G24" s="50">
        <v>0</v>
      </c>
      <c r="H24" s="57">
        <f>+G24*100/$C$84</f>
        <v>0</v>
      </c>
      <c r="I24" s="50">
        <f>+C24-E24</f>
        <v>6765</v>
      </c>
      <c r="J24" s="57">
        <f>+I24*100/$C$84</f>
        <v>0.08262948645132921</v>
      </c>
      <c r="K24" s="50">
        <v>0</v>
      </c>
      <c r="L24" s="57">
        <f>+K24*100/$C$84</f>
        <v>0</v>
      </c>
      <c r="M24" s="69">
        <v>1</v>
      </c>
      <c r="N24" s="69">
        <f t="shared" si="4"/>
        <v>1.5625</v>
      </c>
      <c r="O24" s="69">
        <v>1</v>
      </c>
      <c r="P24" s="69">
        <f t="shared" si="0"/>
        <v>1.5625</v>
      </c>
      <c r="Q24" s="69"/>
      <c r="R24" s="69">
        <f t="shared" si="1"/>
        <v>0</v>
      </c>
      <c r="S24" s="69"/>
      <c r="T24" s="69">
        <f t="shared" si="2"/>
        <v>0</v>
      </c>
      <c r="U24" s="50"/>
    </row>
    <row r="25" spans="1:21" ht="21">
      <c r="A25" s="55" t="s">
        <v>133</v>
      </c>
      <c r="B25" s="56" t="s">
        <v>6</v>
      </c>
      <c r="C25" s="57">
        <v>30000</v>
      </c>
      <c r="D25" s="57">
        <f t="shared" si="3"/>
        <v>0.3664278778329455</v>
      </c>
      <c r="E25" s="50">
        <v>0</v>
      </c>
      <c r="F25" s="57">
        <f t="shared" si="3"/>
        <v>0</v>
      </c>
      <c r="G25" s="50">
        <v>0</v>
      </c>
      <c r="H25" s="57">
        <f>+G25*100/$C$84</f>
        <v>0</v>
      </c>
      <c r="I25" s="50">
        <v>0</v>
      </c>
      <c r="J25" s="57">
        <f>+I25*100/$C$84</f>
        <v>0</v>
      </c>
      <c r="K25" s="50">
        <f>+C25</f>
        <v>30000</v>
      </c>
      <c r="L25" s="57">
        <f>+K25*100/$C$84</f>
        <v>0.3664278778329455</v>
      </c>
      <c r="M25" s="69">
        <v>1</v>
      </c>
      <c r="N25" s="69">
        <f t="shared" si="4"/>
        <v>1.5625</v>
      </c>
      <c r="O25" s="69"/>
      <c r="P25" s="69">
        <f t="shared" si="0"/>
        <v>0</v>
      </c>
      <c r="Q25" s="69"/>
      <c r="R25" s="69">
        <f t="shared" si="1"/>
        <v>0</v>
      </c>
      <c r="S25" s="69">
        <v>1</v>
      </c>
      <c r="T25" s="69">
        <f t="shared" si="2"/>
        <v>1.5625</v>
      </c>
      <c r="U25" s="50"/>
    </row>
    <row r="26" spans="1:21" ht="21">
      <c r="A26" s="55" t="s">
        <v>134</v>
      </c>
      <c r="B26" s="56" t="s">
        <v>6</v>
      </c>
      <c r="C26" s="57">
        <v>35000</v>
      </c>
      <c r="D26" s="57">
        <f t="shared" si="3"/>
        <v>0.4274991908051031</v>
      </c>
      <c r="E26" s="50">
        <f>+Sheet2!D64+Sheet2!D65+Sheet2!D66+Sheet2!D67+Sheet2!D68+Sheet2!D69+Sheet2!D70</f>
        <v>29500</v>
      </c>
      <c r="F26" s="57">
        <f t="shared" si="3"/>
        <v>0.36032074653572976</v>
      </c>
      <c r="G26" s="50">
        <v>0</v>
      </c>
      <c r="H26" s="57">
        <f>+G26*100/$C$84</f>
        <v>0</v>
      </c>
      <c r="I26" s="50">
        <f>+C26-E26</f>
        <v>5500</v>
      </c>
      <c r="J26" s="57">
        <f>+I26*100/$C$84</f>
        <v>0.06717844426937335</v>
      </c>
      <c r="K26" s="50"/>
      <c r="L26" s="57">
        <f>+K26*100/$C$84</f>
        <v>0</v>
      </c>
      <c r="M26" s="69">
        <v>1</v>
      </c>
      <c r="N26" s="69">
        <f t="shared" si="4"/>
        <v>1.5625</v>
      </c>
      <c r="O26" s="69">
        <v>1</v>
      </c>
      <c r="P26" s="69">
        <f t="shared" si="0"/>
        <v>1.5625</v>
      </c>
      <c r="Q26" s="69"/>
      <c r="R26" s="69">
        <f t="shared" si="1"/>
        <v>0</v>
      </c>
      <c r="S26" s="69"/>
      <c r="T26" s="69">
        <f t="shared" si="2"/>
        <v>0</v>
      </c>
      <c r="U26" s="50"/>
    </row>
    <row r="27" spans="1:21" s="35" customFormat="1" ht="21">
      <c r="A27" s="59" t="s">
        <v>183</v>
      </c>
      <c r="B27" s="59"/>
      <c r="C27" s="51">
        <f>SUM(C9:C26)</f>
        <v>2667800</v>
      </c>
      <c r="D27" s="51">
        <f aca="true" t="shared" si="5" ref="D27:U27">SUM(D9:D26)</f>
        <v>32.58520974942441</v>
      </c>
      <c r="E27" s="51">
        <f t="shared" si="5"/>
        <v>1755473.68</v>
      </c>
      <c r="F27" s="51">
        <f t="shared" si="5"/>
        <v>21.44181650513304</v>
      </c>
      <c r="G27" s="51">
        <f t="shared" si="5"/>
        <v>0</v>
      </c>
      <c r="H27" s="51">
        <f t="shared" si="5"/>
        <v>0</v>
      </c>
      <c r="I27" s="51">
        <f t="shared" si="5"/>
        <v>882326.32</v>
      </c>
      <c r="J27" s="51">
        <f t="shared" si="5"/>
        <v>10.776965366458414</v>
      </c>
      <c r="K27" s="51">
        <f t="shared" si="5"/>
        <v>30000</v>
      </c>
      <c r="L27" s="51">
        <f t="shared" si="5"/>
        <v>0.3664278778329455</v>
      </c>
      <c r="M27" s="70">
        <f t="shared" si="5"/>
        <v>18</v>
      </c>
      <c r="N27" s="70">
        <f t="shared" si="5"/>
        <v>28.125</v>
      </c>
      <c r="O27" s="70">
        <f t="shared" si="5"/>
        <v>17</v>
      </c>
      <c r="P27" s="70">
        <f t="shared" si="5"/>
        <v>26.5625</v>
      </c>
      <c r="Q27" s="70">
        <f t="shared" si="5"/>
        <v>0</v>
      </c>
      <c r="R27" s="70">
        <f t="shared" si="5"/>
        <v>0</v>
      </c>
      <c r="S27" s="70">
        <f t="shared" si="5"/>
        <v>1</v>
      </c>
      <c r="T27" s="70">
        <f t="shared" si="5"/>
        <v>1.5625</v>
      </c>
      <c r="U27" s="51"/>
    </row>
    <row r="28" spans="1:21" ht="21">
      <c r="A28" s="60" t="s">
        <v>25</v>
      </c>
      <c r="B28" s="60"/>
      <c r="C28" s="60"/>
      <c r="D28" s="54"/>
      <c r="E28" s="50"/>
      <c r="F28" s="50"/>
      <c r="G28" s="50"/>
      <c r="H28" s="57"/>
      <c r="I28" s="50"/>
      <c r="J28" s="57"/>
      <c r="K28" s="50"/>
      <c r="L28" s="57"/>
      <c r="M28" s="69"/>
      <c r="N28" s="69"/>
      <c r="O28" s="69"/>
      <c r="P28" s="69"/>
      <c r="Q28" s="69"/>
      <c r="R28" s="69"/>
      <c r="S28" s="69"/>
      <c r="T28" s="69"/>
      <c r="U28" s="50"/>
    </row>
    <row r="29" spans="1:21" ht="21">
      <c r="A29" s="55" t="s">
        <v>135</v>
      </c>
      <c r="B29" s="56" t="s">
        <v>6</v>
      </c>
      <c r="C29" s="57">
        <v>100000</v>
      </c>
      <c r="D29" s="57">
        <f>+C29*100/$C$84</f>
        <v>1.2214262594431518</v>
      </c>
      <c r="E29" s="50">
        <f>+Sheet2!D72</f>
        <v>26300</v>
      </c>
      <c r="F29" s="57">
        <f>+E29*100/$C$84</f>
        <v>0.3212351062335489</v>
      </c>
      <c r="G29" s="50">
        <v>0</v>
      </c>
      <c r="H29" s="57">
        <f>+G29*100/$C$84</f>
        <v>0</v>
      </c>
      <c r="I29" s="50">
        <f>+C29-E29</f>
        <v>73700</v>
      </c>
      <c r="J29" s="57">
        <f>+I29*100/$C$84</f>
        <v>0.9001911532096029</v>
      </c>
      <c r="K29" s="50">
        <v>0</v>
      </c>
      <c r="L29" s="57">
        <f>+K29*100/$C$84</f>
        <v>0</v>
      </c>
      <c r="M29" s="69">
        <v>1</v>
      </c>
      <c r="N29" s="69">
        <f aca="true" t="shared" si="6" ref="N29:N34">+M29*100/$M$84</f>
        <v>1.5625</v>
      </c>
      <c r="O29" s="69">
        <v>1</v>
      </c>
      <c r="P29" s="69">
        <f aca="true" t="shared" si="7" ref="P29:P34">+O29*100/$M$84</f>
        <v>1.5625</v>
      </c>
      <c r="Q29" s="69"/>
      <c r="R29" s="69">
        <f aca="true" t="shared" si="8" ref="R29:R34">+Q29*100/$M$84</f>
        <v>0</v>
      </c>
      <c r="S29" s="69"/>
      <c r="T29" s="69">
        <f aca="true" t="shared" si="9" ref="T29:T34">+S29*100/$M$84</f>
        <v>0</v>
      </c>
      <c r="U29" s="50"/>
    </row>
    <row r="30" spans="1:21" ht="21">
      <c r="A30" s="55" t="s">
        <v>136</v>
      </c>
      <c r="B30" s="56" t="s">
        <v>6</v>
      </c>
      <c r="C30" s="57">
        <v>372670</v>
      </c>
      <c r="D30" s="57">
        <f>+C30*100/$C$84</f>
        <v>4.551889241066793</v>
      </c>
      <c r="E30" s="50">
        <f>+Sheet2!D73+Sheet2!D74+Sheet2!D75+Sheet2!D76</f>
        <v>372670</v>
      </c>
      <c r="F30" s="57">
        <f>+E30*100/$C$84</f>
        <v>4.551889241066793</v>
      </c>
      <c r="G30" s="50">
        <v>0</v>
      </c>
      <c r="H30" s="57">
        <f>+G30*100/$C$84</f>
        <v>0</v>
      </c>
      <c r="I30" s="50">
        <f>+C30-E30</f>
        <v>0</v>
      </c>
      <c r="J30" s="57">
        <f>+I30*100/$C$84</f>
        <v>0</v>
      </c>
      <c r="K30" s="50">
        <v>0</v>
      </c>
      <c r="L30" s="57">
        <f>+K30*100/$C$84</f>
        <v>0</v>
      </c>
      <c r="M30" s="69">
        <v>1</v>
      </c>
      <c r="N30" s="69">
        <f t="shared" si="6"/>
        <v>1.5625</v>
      </c>
      <c r="O30" s="69">
        <v>1</v>
      </c>
      <c r="P30" s="69">
        <f t="shared" si="7"/>
        <v>1.5625</v>
      </c>
      <c r="Q30" s="69"/>
      <c r="R30" s="69">
        <f t="shared" si="8"/>
        <v>0</v>
      </c>
      <c r="S30" s="69"/>
      <c r="T30" s="69">
        <f t="shared" si="9"/>
        <v>0</v>
      </c>
      <c r="U30" s="50"/>
    </row>
    <row r="31" spans="1:21" ht="21">
      <c r="A31" s="55" t="s">
        <v>137</v>
      </c>
      <c r="B31" s="56" t="s">
        <v>6</v>
      </c>
      <c r="C31" s="57">
        <v>30000</v>
      </c>
      <c r="D31" s="57">
        <f>+C31*100/$C$84</f>
        <v>0.3664278778329455</v>
      </c>
      <c r="E31" s="50">
        <v>0</v>
      </c>
      <c r="F31" s="57">
        <f>+E31*100/$C$84</f>
        <v>0</v>
      </c>
      <c r="G31" s="50">
        <v>0</v>
      </c>
      <c r="H31" s="57">
        <f>+G31*100/$C$84</f>
        <v>0</v>
      </c>
      <c r="I31" s="50">
        <v>0</v>
      </c>
      <c r="J31" s="57">
        <f>+I31*100/$C$84</f>
        <v>0</v>
      </c>
      <c r="K31" s="50">
        <f>+C31</f>
        <v>30000</v>
      </c>
      <c r="L31" s="57">
        <f>+K31*100/$C$84</f>
        <v>0.3664278778329455</v>
      </c>
      <c r="M31" s="69">
        <v>1</v>
      </c>
      <c r="N31" s="69">
        <f t="shared" si="6"/>
        <v>1.5625</v>
      </c>
      <c r="O31" s="69"/>
      <c r="P31" s="69">
        <f t="shared" si="7"/>
        <v>0</v>
      </c>
      <c r="Q31" s="69"/>
      <c r="R31" s="69">
        <f t="shared" si="8"/>
        <v>0</v>
      </c>
      <c r="S31" s="69">
        <v>1</v>
      </c>
      <c r="T31" s="69">
        <f t="shared" si="9"/>
        <v>1.5625</v>
      </c>
      <c r="U31" s="50"/>
    </row>
    <row r="32" spans="1:21" ht="21">
      <c r="A32" s="55" t="s">
        <v>138</v>
      </c>
      <c r="B32" s="56" t="s">
        <v>6</v>
      </c>
      <c r="C32" s="57">
        <v>20000</v>
      </c>
      <c r="D32" s="57">
        <f>+C32*100/$C$84</f>
        <v>0.24428525188863034</v>
      </c>
      <c r="E32" s="50">
        <f>+Sheet2!D77</f>
        <v>19400</v>
      </c>
      <c r="F32" s="57">
        <f>+E32*100/$C$84</f>
        <v>0.23695669433197145</v>
      </c>
      <c r="G32" s="50">
        <v>0</v>
      </c>
      <c r="H32" s="57">
        <f>+G32*100/$C$84</f>
        <v>0</v>
      </c>
      <c r="I32" s="50">
        <f>+C32-E32</f>
        <v>600</v>
      </c>
      <c r="J32" s="57">
        <f>+I32*100/$C$84</f>
        <v>0.00732855755665891</v>
      </c>
      <c r="K32" s="50">
        <v>0</v>
      </c>
      <c r="L32" s="57">
        <f>+K32*100/$C$84</f>
        <v>0</v>
      </c>
      <c r="M32" s="69">
        <v>1</v>
      </c>
      <c r="N32" s="69">
        <f t="shared" si="6"/>
        <v>1.5625</v>
      </c>
      <c r="O32" s="69">
        <v>1</v>
      </c>
      <c r="P32" s="69">
        <f t="shared" si="7"/>
        <v>1.5625</v>
      </c>
      <c r="Q32" s="69"/>
      <c r="R32" s="69">
        <f t="shared" si="8"/>
        <v>0</v>
      </c>
      <c r="S32" s="69"/>
      <c r="T32" s="69">
        <f t="shared" si="9"/>
        <v>0</v>
      </c>
      <c r="U32" s="50"/>
    </row>
    <row r="33" spans="1:21" ht="21">
      <c r="A33" s="55" t="s">
        <v>139</v>
      </c>
      <c r="B33" s="56" t="s">
        <v>6</v>
      </c>
      <c r="C33" s="57">
        <v>50000</v>
      </c>
      <c r="D33" s="57">
        <f>+C33*100/$C$84</f>
        <v>0.6107131297215759</v>
      </c>
      <c r="E33" s="50">
        <f>+Sheet2!D78+Sheet2!D79+Sheet2!D80</f>
        <v>9000</v>
      </c>
      <c r="F33" s="57">
        <f>+E33*100/$C$84</f>
        <v>0.10992836334988366</v>
      </c>
      <c r="G33" s="50">
        <v>0</v>
      </c>
      <c r="H33" s="57">
        <f>+G33*100/$C$84</f>
        <v>0</v>
      </c>
      <c r="I33" s="50">
        <f>+C33-E33</f>
        <v>41000</v>
      </c>
      <c r="J33" s="57">
        <f>+I33*100/$C$84</f>
        <v>0.5007847663716922</v>
      </c>
      <c r="K33" s="50">
        <v>0</v>
      </c>
      <c r="L33" s="57">
        <f>+K33*100/$C$84</f>
        <v>0</v>
      </c>
      <c r="M33" s="69">
        <v>1</v>
      </c>
      <c r="N33" s="69">
        <f t="shared" si="6"/>
        <v>1.5625</v>
      </c>
      <c r="O33" s="69">
        <v>1</v>
      </c>
      <c r="P33" s="69">
        <f t="shared" si="7"/>
        <v>1.5625</v>
      </c>
      <c r="Q33" s="69"/>
      <c r="R33" s="69">
        <f t="shared" si="8"/>
        <v>0</v>
      </c>
      <c r="S33" s="69"/>
      <c r="T33" s="69">
        <f t="shared" si="9"/>
        <v>0</v>
      </c>
      <c r="U33" s="50"/>
    </row>
    <row r="34" spans="1:21" ht="21">
      <c r="A34" s="55" t="s">
        <v>140</v>
      </c>
      <c r="B34" s="56" t="s">
        <v>6</v>
      </c>
      <c r="C34" s="57">
        <v>200000</v>
      </c>
      <c r="D34" s="57">
        <f>+C34*100/$C$84</f>
        <v>2.4428525188863035</v>
      </c>
      <c r="E34" s="50">
        <v>0</v>
      </c>
      <c r="F34" s="57">
        <f>+E34*100/$C$84</f>
        <v>0</v>
      </c>
      <c r="G34" s="50">
        <v>0</v>
      </c>
      <c r="H34" s="57">
        <f>+G34*100/$C$84</f>
        <v>0</v>
      </c>
      <c r="I34" s="50">
        <v>0</v>
      </c>
      <c r="J34" s="57">
        <f>+I34*100/$C$84</f>
        <v>0</v>
      </c>
      <c r="K34" s="50">
        <f>+C34</f>
        <v>200000</v>
      </c>
      <c r="L34" s="57">
        <f>+K34*100/$C$84</f>
        <v>2.4428525188863035</v>
      </c>
      <c r="M34" s="69">
        <v>1</v>
      </c>
      <c r="N34" s="69">
        <f t="shared" si="6"/>
        <v>1.5625</v>
      </c>
      <c r="O34" s="69"/>
      <c r="P34" s="69">
        <f t="shared" si="7"/>
        <v>0</v>
      </c>
      <c r="Q34" s="69"/>
      <c r="R34" s="69">
        <f t="shared" si="8"/>
        <v>0</v>
      </c>
      <c r="S34" s="69">
        <v>1</v>
      </c>
      <c r="T34" s="69">
        <f t="shared" si="9"/>
        <v>1.5625</v>
      </c>
      <c r="U34" s="50"/>
    </row>
    <row r="35" spans="1:21" s="35" customFormat="1" ht="21">
      <c r="A35" s="59" t="s">
        <v>184</v>
      </c>
      <c r="B35" s="59"/>
      <c r="C35" s="51">
        <f>SUM(C29:C34)</f>
        <v>772670</v>
      </c>
      <c r="D35" s="51">
        <f aca="true" t="shared" si="10" ref="D35:L35">SUM(D29:D34)</f>
        <v>9.4375942788394</v>
      </c>
      <c r="E35" s="51">
        <f t="shared" si="10"/>
        <v>427370</v>
      </c>
      <c r="F35" s="51">
        <f t="shared" si="10"/>
        <v>5.220009404982197</v>
      </c>
      <c r="G35" s="51">
        <f t="shared" si="10"/>
        <v>0</v>
      </c>
      <c r="H35" s="51">
        <f t="shared" si="10"/>
        <v>0</v>
      </c>
      <c r="I35" s="51">
        <f t="shared" si="10"/>
        <v>115300</v>
      </c>
      <c r="J35" s="51">
        <f t="shared" si="10"/>
        <v>1.408304477137954</v>
      </c>
      <c r="K35" s="51">
        <f t="shared" si="10"/>
        <v>230000</v>
      </c>
      <c r="L35" s="51">
        <f t="shared" si="10"/>
        <v>2.809280396719249</v>
      </c>
      <c r="M35" s="70">
        <f>SUM(M29:M34)</f>
        <v>6</v>
      </c>
      <c r="N35" s="70">
        <f>SUM(N29:N34)</f>
        <v>9.375</v>
      </c>
      <c r="O35" s="70">
        <f>SUM(O29:O34)</f>
        <v>4</v>
      </c>
      <c r="P35" s="70">
        <f>SUM(P29:P34)</f>
        <v>6.25</v>
      </c>
      <c r="Q35" s="70">
        <f>SUM(Q29:Q34)</f>
        <v>0</v>
      </c>
      <c r="R35" s="70">
        <f>SUM(R29:R34)</f>
        <v>0</v>
      </c>
      <c r="S35" s="70">
        <f>SUM(S29:S34)</f>
        <v>2</v>
      </c>
      <c r="T35" s="70">
        <f>SUM(T29:T34)</f>
        <v>3.125</v>
      </c>
      <c r="U35" s="51"/>
    </row>
    <row r="36" spans="1:21" ht="21">
      <c r="A36" s="60" t="s">
        <v>32</v>
      </c>
      <c r="B36" s="60"/>
      <c r="C36" s="60"/>
      <c r="D36" s="57">
        <f>+C36*100/$C$84</f>
        <v>0</v>
      </c>
      <c r="E36" s="50"/>
      <c r="F36" s="57"/>
      <c r="G36" s="50"/>
      <c r="H36" s="57"/>
      <c r="I36" s="50"/>
      <c r="J36" s="57"/>
      <c r="K36" s="50"/>
      <c r="L36" s="57"/>
      <c r="M36" s="69"/>
      <c r="N36" s="69"/>
      <c r="O36" s="69"/>
      <c r="P36" s="69"/>
      <c r="Q36" s="69"/>
      <c r="R36" s="69"/>
      <c r="S36" s="69"/>
      <c r="T36" s="69"/>
      <c r="U36" s="50"/>
    </row>
    <row r="37" spans="1:21" ht="21">
      <c r="A37" s="55" t="s">
        <v>141</v>
      </c>
      <c r="B37" s="56" t="s">
        <v>6</v>
      </c>
      <c r="C37" s="57">
        <v>20000</v>
      </c>
      <c r="D37" s="57">
        <f>+C37*100/$C$84</f>
        <v>0.24428525188863034</v>
      </c>
      <c r="E37" s="50">
        <v>0</v>
      </c>
      <c r="F37" s="57">
        <f>+E37*100/$C$84</f>
        <v>0</v>
      </c>
      <c r="G37" s="50">
        <v>0</v>
      </c>
      <c r="H37" s="57">
        <f>+G37*100/$C$84</f>
        <v>0</v>
      </c>
      <c r="I37" s="50">
        <v>0</v>
      </c>
      <c r="J37" s="57">
        <f>+I37*100/$C$84</f>
        <v>0</v>
      </c>
      <c r="K37" s="50">
        <f>+C37</f>
        <v>20000</v>
      </c>
      <c r="L37" s="57">
        <f>+K37*100/$C$84</f>
        <v>0.24428525188863034</v>
      </c>
      <c r="M37" s="69">
        <v>1</v>
      </c>
      <c r="N37" s="69">
        <f aca="true" t="shared" si="11" ref="N37:N59">+M37*100/$M$84</f>
        <v>1.5625</v>
      </c>
      <c r="O37" s="69"/>
      <c r="P37" s="69">
        <f aca="true" t="shared" si="12" ref="P37:P59">+O37*100/$M$84</f>
        <v>0</v>
      </c>
      <c r="Q37" s="69"/>
      <c r="R37" s="69">
        <f aca="true" t="shared" si="13" ref="R37:R59">+Q37*100/$M$84</f>
        <v>0</v>
      </c>
      <c r="S37" s="69">
        <v>1</v>
      </c>
      <c r="T37" s="69">
        <f aca="true" t="shared" si="14" ref="T37:T59">+S37*100/$M$84</f>
        <v>1.5625</v>
      </c>
      <c r="U37" s="50"/>
    </row>
    <row r="38" spans="1:21" ht="21">
      <c r="A38" s="55" t="s">
        <v>142</v>
      </c>
      <c r="B38" s="56" t="s">
        <v>6</v>
      </c>
      <c r="C38" s="57">
        <v>20000</v>
      </c>
      <c r="D38" s="57">
        <f>+C38*100/$C$84</f>
        <v>0.24428525188863034</v>
      </c>
      <c r="E38" s="50">
        <f>+Sheet2!D87+Sheet2!D88+Sheet2!D89+Sheet2!D90</f>
        <v>15000</v>
      </c>
      <c r="F38" s="57">
        <f>+E38*100/$C$84</f>
        <v>0.18321393891647275</v>
      </c>
      <c r="G38" s="50">
        <v>0</v>
      </c>
      <c r="H38" s="57">
        <f>+G38*100/$C$84</f>
        <v>0</v>
      </c>
      <c r="I38" s="50">
        <f>+C38-E38</f>
        <v>5000</v>
      </c>
      <c r="J38" s="57">
        <f>+I38*100/$C$84</f>
        <v>0.061071312972157586</v>
      </c>
      <c r="K38" s="50">
        <v>0</v>
      </c>
      <c r="L38" s="57">
        <f>+K38*100/$C$84</f>
        <v>0</v>
      </c>
      <c r="M38" s="69">
        <v>1</v>
      </c>
      <c r="N38" s="69">
        <f t="shared" si="11"/>
        <v>1.5625</v>
      </c>
      <c r="O38" s="69">
        <v>1</v>
      </c>
      <c r="P38" s="69">
        <f t="shared" si="12"/>
        <v>1.5625</v>
      </c>
      <c r="Q38" s="69"/>
      <c r="R38" s="69">
        <f t="shared" si="13"/>
        <v>0</v>
      </c>
      <c r="S38" s="69"/>
      <c r="T38" s="69">
        <f t="shared" si="14"/>
        <v>0</v>
      </c>
      <c r="U38" s="50"/>
    </row>
    <row r="39" spans="1:21" ht="42">
      <c r="A39" s="55" t="s">
        <v>143</v>
      </c>
      <c r="B39" s="56" t="s">
        <v>6</v>
      </c>
      <c r="C39" s="57">
        <v>1044680</v>
      </c>
      <c r="D39" s="57">
        <f>+C39*100/$C$84</f>
        <v>12.759995847150718</v>
      </c>
      <c r="E39" s="50">
        <f>+Sheet2!E91</f>
        <v>754624</v>
      </c>
      <c r="F39" s="57">
        <f>+E39*100/$C$84</f>
        <v>9.21717569606029</v>
      </c>
      <c r="G39" s="50">
        <v>0</v>
      </c>
      <c r="H39" s="57">
        <f>+G39*100/$C$84</f>
        <v>0</v>
      </c>
      <c r="I39" s="50">
        <f>+C39-E39</f>
        <v>290056</v>
      </c>
      <c r="J39" s="57">
        <f>+I39*100/$C$84</f>
        <v>3.5428201510904285</v>
      </c>
      <c r="K39" s="50">
        <v>0</v>
      </c>
      <c r="L39" s="57">
        <f>+K39*100/$C$84</f>
        <v>0</v>
      </c>
      <c r="M39" s="69">
        <v>1</v>
      </c>
      <c r="N39" s="69">
        <f t="shared" si="11"/>
        <v>1.5625</v>
      </c>
      <c r="O39" s="69">
        <v>1</v>
      </c>
      <c r="P39" s="69">
        <f t="shared" si="12"/>
        <v>1.5625</v>
      </c>
      <c r="Q39" s="69"/>
      <c r="R39" s="69">
        <f t="shared" si="13"/>
        <v>0</v>
      </c>
      <c r="S39" s="69"/>
      <c r="T39" s="69">
        <f t="shared" si="14"/>
        <v>0</v>
      </c>
      <c r="U39" s="50"/>
    </row>
    <row r="40" spans="1:21" ht="21">
      <c r="A40" s="55" t="s">
        <v>144</v>
      </c>
      <c r="B40" s="56" t="s">
        <v>6</v>
      </c>
      <c r="C40" s="57">
        <v>226200</v>
      </c>
      <c r="D40" s="57">
        <f>+C40*100/$C$84</f>
        <v>2.7628661988604093</v>
      </c>
      <c r="E40" s="50">
        <f>+Sheet2!D127+Sheet2!D128</f>
        <v>226200</v>
      </c>
      <c r="F40" s="57">
        <f>+E40*100/$C$84</f>
        <v>2.7628661988604093</v>
      </c>
      <c r="G40" s="50">
        <v>0</v>
      </c>
      <c r="H40" s="57">
        <f>+G40*100/$C$84</f>
        <v>0</v>
      </c>
      <c r="I40" s="50">
        <f>+C40-E40</f>
        <v>0</v>
      </c>
      <c r="J40" s="57">
        <f>+I40*100/$C$84</f>
        <v>0</v>
      </c>
      <c r="K40" s="50">
        <v>0</v>
      </c>
      <c r="L40" s="57">
        <f>+K40*100/$C$84</f>
        <v>0</v>
      </c>
      <c r="M40" s="69">
        <v>1</v>
      </c>
      <c r="N40" s="69">
        <f t="shared" si="11"/>
        <v>1.5625</v>
      </c>
      <c r="O40" s="69">
        <v>1</v>
      </c>
      <c r="P40" s="69">
        <f t="shared" si="12"/>
        <v>1.5625</v>
      </c>
      <c r="Q40" s="69"/>
      <c r="R40" s="69">
        <f t="shared" si="13"/>
        <v>0</v>
      </c>
      <c r="S40" s="69"/>
      <c r="T40" s="69">
        <f t="shared" si="14"/>
        <v>0</v>
      </c>
      <c r="U40" s="50"/>
    </row>
    <row r="41" spans="1:21" ht="42">
      <c r="A41" s="55" t="s">
        <v>145</v>
      </c>
      <c r="B41" s="56" t="s">
        <v>6</v>
      </c>
      <c r="C41" s="57">
        <v>15000</v>
      </c>
      <c r="D41" s="57">
        <f>+C41*100/$C$84</f>
        <v>0.18321393891647275</v>
      </c>
      <c r="E41" s="57">
        <v>15000</v>
      </c>
      <c r="F41" s="57">
        <f>+E41*100/$C$84</f>
        <v>0.18321393891647275</v>
      </c>
      <c r="G41" s="50">
        <v>0</v>
      </c>
      <c r="H41" s="57">
        <f>+G41*100/$C$84</f>
        <v>0</v>
      </c>
      <c r="I41" s="50">
        <f>+C41-E41</f>
        <v>0</v>
      </c>
      <c r="J41" s="57">
        <f>+I41*100/$C$84</f>
        <v>0</v>
      </c>
      <c r="K41" s="50">
        <v>0</v>
      </c>
      <c r="L41" s="57">
        <f>+K41*100/$C$84</f>
        <v>0</v>
      </c>
      <c r="M41" s="69">
        <v>1</v>
      </c>
      <c r="N41" s="69">
        <f t="shared" si="11"/>
        <v>1.5625</v>
      </c>
      <c r="O41" s="69">
        <v>1</v>
      </c>
      <c r="P41" s="69">
        <f t="shared" si="12"/>
        <v>1.5625</v>
      </c>
      <c r="Q41" s="69"/>
      <c r="R41" s="69">
        <f t="shared" si="13"/>
        <v>0</v>
      </c>
      <c r="S41" s="69"/>
      <c r="T41" s="69">
        <f t="shared" si="14"/>
        <v>0</v>
      </c>
      <c r="U41" s="50"/>
    </row>
    <row r="42" spans="1:21" ht="21">
      <c r="A42" s="55" t="s">
        <v>146</v>
      </c>
      <c r="B42" s="56" t="s">
        <v>6</v>
      </c>
      <c r="C42" s="57">
        <v>387400</v>
      </c>
      <c r="D42" s="57">
        <f>+C42*100/$C$84</f>
        <v>4.7318053290827695</v>
      </c>
      <c r="E42" s="57">
        <v>387400</v>
      </c>
      <c r="F42" s="57">
        <f>+E42*100/$C$84</f>
        <v>4.7318053290827695</v>
      </c>
      <c r="G42" s="50">
        <v>0</v>
      </c>
      <c r="H42" s="57">
        <f>+G42*100/$C$84</f>
        <v>0</v>
      </c>
      <c r="I42" s="50">
        <f>+C42-E42</f>
        <v>0</v>
      </c>
      <c r="J42" s="57">
        <f>+I42*100/$C$84</f>
        <v>0</v>
      </c>
      <c r="K42" s="50">
        <v>0</v>
      </c>
      <c r="L42" s="57">
        <f>+K42*100/$C$84</f>
        <v>0</v>
      </c>
      <c r="M42" s="69">
        <v>1</v>
      </c>
      <c r="N42" s="69">
        <f t="shared" si="11"/>
        <v>1.5625</v>
      </c>
      <c r="O42" s="69">
        <v>1</v>
      </c>
      <c r="P42" s="69">
        <f t="shared" si="12"/>
        <v>1.5625</v>
      </c>
      <c r="Q42" s="69"/>
      <c r="R42" s="69">
        <f t="shared" si="13"/>
        <v>0</v>
      </c>
      <c r="S42" s="69"/>
      <c r="T42" s="69">
        <f t="shared" si="14"/>
        <v>0</v>
      </c>
      <c r="U42" s="50"/>
    </row>
    <row r="43" spans="1:21" ht="42">
      <c r="A43" s="55" t="s">
        <v>147</v>
      </c>
      <c r="B43" s="56" t="s">
        <v>6</v>
      </c>
      <c r="C43" s="57">
        <v>15000</v>
      </c>
      <c r="D43" s="57">
        <f>+C43*100/$C$84</f>
        <v>0.18321393891647275</v>
      </c>
      <c r="E43" s="57">
        <v>15000</v>
      </c>
      <c r="F43" s="57">
        <f>+E43*100/$C$84</f>
        <v>0.18321393891647275</v>
      </c>
      <c r="G43" s="50">
        <v>0</v>
      </c>
      <c r="H43" s="57">
        <f>+G43*100/$C$84</f>
        <v>0</v>
      </c>
      <c r="I43" s="50">
        <f>+C43-E43</f>
        <v>0</v>
      </c>
      <c r="J43" s="57">
        <f>+I43*100/$C$84</f>
        <v>0</v>
      </c>
      <c r="K43" s="50">
        <v>0</v>
      </c>
      <c r="L43" s="57">
        <f>+K43*100/$C$84</f>
        <v>0</v>
      </c>
      <c r="M43" s="69">
        <v>1</v>
      </c>
      <c r="N43" s="69">
        <f t="shared" si="11"/>
        <v>1.5625</v>
      </c>
      <c r="O43" s="69">
        <v>1</v>
      </c>
      <c r="P43" s="69">
        <f t="shared" si="12"/>
        <v>1.5625</v>
      </c>
      <c r="Q43" s="69"/>
      <c r="R43" s="69">
        <f t="shared" si="13"/>
        <v>0</v>
      </c>
      <c r="S43" s="69"/>
      <c r="T43" s="69">
        <f t="shared" si="14"/>
        <v>0</v>
      </c>
      <c r="U43" s="50"/>
    </row>
    <row r="44" spans="1:21" ht="21">
      <c r="A44" s="55" t="s">
        <v>148</v>
      </c>
      <c r="B44" s="56" t="s">
        <v>6</v>
      </c>
      <c r="C44" s="57">
        <v>296400</v>
      </c>
      <c r="D44" s="57">
        <f>+C44*100/$C$84</f>
        <v>3.620307432989502</v>
      </c>
      <c r="E44" s="57">
        <v>296400</v>
      </c>
      <c r="F44" s="57">
        <f>+E44*100/$C$84</f>
        <v>3.620307432989502</v>
      </c>
      <c r="G44" s="50">
        <v>0</v>
      </c>
      <c r="H44" s="57">
        <f>+G44*100/$C$84</f>
        <v>0</v>
      </c>
      <c r="I44" s="50">
        <f>+C44-E44</f>
        <v>0</v>
      </c>
      <c r="J44" s="57">
        <f>+I44*100/$C$84</f>
        <v>0</v>
      </c>
      <c r="K44" s="50">
        <v>0</v>
      </c>
      <c r="L44" s="57">
        <f>+K44*100/$C$84</f>
        <v>0</v>
      </c>
      <c r="M44" s="69">
        <v>1</v>
      </c>
      <c r="N44" s="69">
        <f t="shared" si="11"/>
        <v>1.5625</v>
      </c>
      <c r="O44" s="69">
        <v>1</v>
      </c>
      <c r="P44" s="69">
        <f t="shared" si="12"/>
        <v>1.5625</v>
      </c>
      <c r="Q44" s="69"/>
      <c r="R44" s="69">
        <f t="shared" si="13"/>
        <v>0</v>
      </c>
      <c r="S44" s="69"/>
      <c r="T44" s="69">
        <f t="shared" si="14"/>
        <v>0</v>
      </c>
      <c r="U44" s="50"/>
    </row>
    <row r="45" spans="1:21" ht="42">
      <c r="A45" s="55" t="s">
        <v>149</v>
      </c>
      <c r="B45" s="56" t="s">
        <v>6</v>
      </c>
      <c r="C45" s="57">
        <v>15000</v>
      </c>
      <c r="D45" s="57">
        <f>+C45*100/$C$84</f>
        <v>0.18321393891647275</v>
      </c>
      <c r="E45" s="57">
        <v>15000</v>
      </c>
      <c r="F45" s="57">
        <f>+E45*100/$C$84</f>
        <v>0.18321393891647275</v>
      </c>
      <c r="G45" s="50">
        <v>0</v>
      </c>
      <c r="H45" s="57">
        <f>+G45*100/$C$84</f>
        <v>0</v>
      </c>
      <c r="I45" s="50">
        <f>+C45-E45</f>
        <v>0</v>
      </c>
      <c r="J45" s="57">
        <f>+I45*100/$C$84</f>
        <v>0</v>
      </c>
      <c r="K45" s="50">
        <v>0</v>
      </c>
      <c r="L45" s="57">
        <f>+K45*100/$C$84</f>
        <v>0</v>
      </c>
      <c r="M45" s="69">
        <v>1</v>
      </c>
      <c r="N45" s="69">
        <f t="shared" si="11"/>
        <v>1.5625</v>
      </c>
      <c r="O45" s="69">
        <v>1</v>
      </c>
      <c r="P45" s="69">
        <f t="shared" si="12"/>
        <v>1.5625</v>
      </c>
      <c r="Q45" s="69"/>
      <c r="R45" s="69">
        <f t="shared" si="13"/>
        <v>0</v>
      </c>
      <c r="S45" s="69"/>
      <c r="T45" s="69">
        <f t="shared" si="14"/>
        <v>0</v>
      </c>
      <c r="U45" s="50"/>
    </row>
    <row r="46" spans="1:21" ht="21">
      <c r="A46" s="55" t="s">
        <v>150</v>
      </c>
      <c r="B46" s="56" t="s">
        <v>6</v>
      </c>
      <c r="C46" s="57">
        <v>351000</v>
      </c>
      <c r="D46" s="57">
        <f>+C46*100/$C$84</f>
        <v>4.2872061706454625</v>
      </c>
      <c r="E46" s="57">
        <v>351000</v>
      </c>
      <c r="F46" s="57">
        <f>+E46*100/$C$84</f>
        <v>4.2872061706454625</v>
      </c>
      <c r="G46" s="50">
        <v>0</v>
      </c>
      <c r="H46" s="57">
        <f>+G46*100/$C$84</f>
        <v>0</v>
      </c>
      <c r="I46" s="50">
        <f>+C46-E46</f>
        <v>0</v>
      </c>
      <c r="J46" s="57">
        <f>+I46*100/$C$84</f>
        <v>0</v>
      </c>
      <c r="K46" s="50">
        <v>0</v>
      </c>
      <c r="L46" s="57">
        <f>+K46*100/$C$84</f>
        <v>0</v>
      </c>
      <c r="M46" s="69">
        <v>1</v>
      </c>
      <c r="N46" s="69">
        <f t="shared" si="11"/>
        <v>1.5625</v>
      </c>
      <c r="O46" s="69">
        <v>1</v>
      </c>
      <c r="P46" s="69">
        <f t="shared" si="12"/>
        <v>1.5625</v>
      </c>
      <c r="Q46" s="69"/>
      <c r="R46" s="69">
        <f t="shared" si="13"/>
        <v>0</v>
      </c>
      <c r="S46" s="69"/>
      <c r="T46" s="69">
        <f t="shared" si="14"/>
        <v>0</v>
      </c>
      <c r="U46" s="50"/>
    </row>
    <row r="47" spans="1:21" ht="42">
      <c r="A47" s="55" t="s">
        <v>151</v>
      </c>
      <c r="B47" s="56" t="s">
        <v>6</v>
      </c>
      <c r="C47" s="57">
        <v>15000</v>
      </c>
      <c r="D47" s="57">
        <f>+C47*100/$C$84</f>
        <v>0.18321393891647275</v>
      </c>
      <c r="E47" s="57">
        <v>15000</v>
      </c>
      <c r="F47" s="57">
        <f>+E47*100/$C$84</f>
        <v>0.18321393891647275</v>
      </c>
      <c r="G47" s="50">
        <v>0</v>
      </c>
      <c r="H47" s="57">
        <f>+G47*100/$C$84</f>
        <v>0</v>
      </c>
      <c r="I47" s="50">
        <f>+C47-E47</f>
        <v>0</v>
      </c>
      <c r="J47" s="57">
        <f>+I47*100/$C$84</f>
        <v>0</v>
      </c>
      <c r="K47" s="50">
        <v>0</v>
      </c>
      <c r="L47" s="57">
        <f>+K47*100/$C$84</f>
        <v>0</v>
      </c>
      <c r="M47" s="69">
        <v>1</v>
      </c>
      <c r="N47" s="69">
        <f t="shared" si="11"/>
        <v>1.5625</v>
      </c>
      <c r="O47" s="69">
        <v>1</v>
      </c>
      <c r="P47" s="69">
        <f t="shared" si="12"/>
        <v>1.5625</v>
      </c>
      <c r="Q47" s="69"/>
      <c r="R47" s="69">
        <f t="shared" si="13"/>
        <v>0</v>
      </c>
      <c r="S47" s="69"/>
      <c r="T47" s="69">
        <f t="shared" si="14"/>
        <v>0</v>
      </c>
      <c r="U47" s="50"/>
    </row>
    <row r="48" spans="1:21" ht="21">
      <c r="A48" s="55" t="s">
        <v>152</v>
      </c>
      <c r="B48" s="56" t="s">
        <v>6</v>
      </c>
      <c r="C48" s="57">
        <v>213200</v>
      </c>
      <c r="D48" s="57">
        <f>+C48*100/$C$84</f>
        <v>2.6040807851327994</v>
      </c>
      <c r="E48" s="57">
        <v>213200</v>
      </c>
      <c r="F48" s="57">
        <f>+E48*100/$C$84</f>
        <v>2.6040807851327994</v>
      </c>
      <c r="G48" s="50">
        <v>0</v>
      </c>
      <c r="H48" s="57">
        <f>+G48*100/$C$84</f>
        <v>0</v>
      </c>
      <c r="I48" s="50">
        <f>+C48-E48</f>
        <v>0</v>
      </c>
      <c r="J48" s="57">
        <f>+I48*100/$C$84</f>
        <v>0</v>
      </c>
      <c r="K48" s="50">
        <v>0</v>
      </c>
      <c r="L48" s="57">
        <f>+K48*100/$C$84</f>
        <v>0</v>
      </c>
      <c r="M48" s="69">
        <v>1</v>
      </c>
      <c r="N48" s="69">
        <f t="shared" si="11"/>
        <v>1.5625</v>
      </c>
      <c r="O48" s="69">
        <v>1</v>
      </c>
      <c r="P48" s="69">
        <f t="shared" si="12"/>
        <v>1.5625</v>
      </c>
      <c r="Q48" s="69"/>
      <c r="R48" s="69">
        <f t="shared" si="13"/>
        <v>0</v>
      </c>
      <c r="S48" s="69"/>
      <c r="T48" s="69">
        <f t="shared" si="14"/>
        <v>0</v>
      </c>
      <c r="U48" s="50"/>
    </row>
    <row r="49" spans="1:21" ht="42">
      <c r="A49" s="55" t="s">
        <v>153</v>
      </c>
      <c r="B49" s="56" t="s">
        <v>6</v>
      </c>
      <c r="C49" s="57">
        <v>15000</v>
      </c>
      <c r="D49" s="57">
        <f>+C49*100/$C$84</f>
        <v>0.18321393891647275</v>
      </c>
      <c r="E49" s="57">
        <v>15000</v>
      </c>
      <c r="F49" s="57">
        <f>+E49*100/$C$84</f>
        <v>0.18321393891647275</v>
      </c>
      <c r="G49" s="50">
        <v>0</v>
      </c>
      <c r="H49" s="57">
        <f>+G49*100/$C$84</f>
        <v>0</v>
      </c>
      <c r="I49" s="50">
        <f>+C49-E49</f>
        <v>0</v>
      </c>
      <c r="J49" s="57">
        <f>+I49*100/$C$84</f>
        <v>0</v>
      </c>
      <c r="K49" s="50">
        <v>0</v>
      </c>
      <c r="L49" s="57">
        <f>+K49*100/$C$84</f>
        <v>0</v>
      </c>
      <c r="M49" s="69">
        <v>1</v>
      </c>
      <c r="N49" s="69">
        <f t="shared" si="11"/>
        <v>1.5625</v>
      </c>
      <c r="O49" s="69">
        <v>1</v>
      </c>
      <c r="P49" s="69">
        <f t="shared" si="12"/>
        <v>1.5625</v>
      </c>
      <c r="Q49" s="69"/>
      <c r="R49" s="69">
        <f t="shared" si="13"/>
        <v>0</v>
      </c>
      <c r="S49" s="69"/>
      <c r="T49" s="69">
        <f t="shared" si="14"/>
        <v>0</v>
      </c>
      <c r="U49" s="50"/>
    </row>
    <row r="50" spans="1:21" ht="21">
      <c r="A50" s="55" t="s">
        <v>154</v>
      </c>
      <c r="B50" s="56" t="s">
        <v>6</v>
      </c>
      <c r="C50" s="57">
        <v>358800</v>
      </c>
      <c r="D50" s="57">
        <f>+C50*100/$C$84</f>
        <v>4.382477418882028</v>
      </c>
      <c r="E50" s="57">
        <v>358800</v>
      </c>
      <c r="F50" s="57">
        <f>+E50*100/$C$84</f>
        <v>4.382477418882028</v>
      </c>
      <c r="G50" s="50">
        <v>0</v>
      </c>
      <c r="H50" s="57">
        <f>+G50*100/$C$84</f>
        <v>0</v>
      </c>
      <c r="I50" s="50">
        <f>+C50-E50</f>
        <v>0</v>
      </c>
      <c r="J50" s="57">
        <f>+I50*100/$C$84</f>
        <v>0</v>
      </c>
      <c r="K50" s="50">
        <v>0</v>
      </c>
      <c r="L50" s="57">
        <f>+K50*100/$C$84</f>
        <v>0</v>
      </c>
      <c r="M50" s="69">
        <v>1</v>
      </c>
      <c r="N50" s="69">
        <f t="shared" si="11"/>
        <v>1.5625</v>
      </c>
      <c r="O50" s="69">
        <v>1</v>
      </c>
      <c r="P50" s="69">
        <f t="shared" si="12"/>
        <v>1.5625</v>
      </c>
      <c r="Q50" s="69"/>
      <c r="R50" s="69">
        <f t="shared" si="13"/>
        <v>0</v>
      </c>
      <c r="S50" s="69"/>
      <c r="T50" s="69">
        <f t="shared" si="14"/>
        <v>0</v>
      </c>
      <c r="U50" s="50"/>
    </row>
    <row r="51" spans="1:21" ht="42">
      <c r="A51" s="55" t="s">
        <v>155</v>
      </c>
      <c r="B51" s="56" t="s">
        <v>6</v>
      </c>
      <c r="C51" s="57">
        <v>20000</v>
      </c>
      <c r="D51" s="57">
        <f>+C51*100/$C$84</f>
        <v>0.24428525188863034</v>
      </c>
      <c r="E51" s="57">
        <v>20000</v>
      </c>
      <c r="F51" s="57">
        <f>+E51*100/$C$84</f>
        <v>0.24428525188863034</v>
      </c>
      <c r="G51" s="50">
        <v>0</v>
      </c>
      <c r="H51" s="57">
        <f>+G51*100/$C$84</f>
        <v>0</v>
      </c>
      <c r="I51" s="50">
        <f>+C51-E51</f>
        <v>0</v>
      </c>
      <c r="J51" s="57">
        <f>+I51*100/$C$84</f>
        <v>0</v>
      </c>
      <c r="K51" s="50">
        <v>0</v>
      </c>
      <c r="L51" s="57">
        <f>+K51*100/$C$84</f>
        <v>0</v>
      </c>
      <c r="M51" s="69">
        <v>1</v>
      </c>
      <c r="N51" s="69">
        <f t="shared" si="11"/>
        <v>1.5625</v>
      </c>
      <c r="O51" s="69">
        <v>1</v>
      </c>
      <c r="P51" s="69">
        <f t="shared" si="12"/>
        <v>1.5625</v>
      </c>
      <c r="Q51" s="69"/>
      <c r="R51" s="69">
        <f t="shared" si="13"/>
        <v>0</v>
      </c>
      <c r="S51" s="69"/>
      <c r="T51" s="69">
        <f t="shared" si="14"/>
        <v>0</v>
      </c>
      <c r="U51" s="50"/>
    </row>
    <row r="52" spans="1:21" ht="21">
      <c r="A52" s="55" t="s">
        <v>156</v>
      </c>
      <c r="B52" s="56" t="s">
        <v>6</v>
      </c>
      <c r="C52" s="57">
        <v>299000</v>
      </c>
      <c r="D52" s="57">
        <f>+C52*100/$C$84</f>
        <v>3.6520645157350238</v>
      </c>
      <c r="E52" s="57">
        <v>299000</v>
      </c>
      <c r="F52" s="57">
        <f>+E52*100/$C$84</f>
        <v>3.6520645157350238</v>
      </c>
      <c r="G52" s="50">
        <v>0</v>
      </c>
      <c r="H52" s="57">
        <f>+G52*100/$C$84</f>
        <v>0</v>
      </c>
      <c r="I52" s="50">
        <f>+C52-E52</f>
        <v>0</v>
      </c>
      <c r="J52" s="57">
        <f>+I52*100/$C$84</f>
        <v>0</v>
      </c>
      <c r="K52" s="50">
        <v>0</v>
      </c>
      <c r="L52" s="57">
        <f>+K52*100/$C$84</f>
        <v>0</v>
      </c>
      <c r="M52" s="69">
        <v>1</v>
      </c>
      <c r="N52" s="69">
        <f t="shared" si="11"/>
        <v>1.5625</v>
      </c>
      <c r="O52" s="69">
        <v>1</v>
      </c>
      <c r="P52" s="69">
        <f t="shared" si="12"/>
        <v>1.5625</v>
      </c>
      <c r="Q52" s="69"/>
      <c r="R52" s="69">
        <f t="shared" si="13"/>
        <v>0</v>
      </c>
      <c r="S52" s="69"/>
      <c r="T52" s="69">
        <f t="shared" si="14"/>
        <v>0</v>
      </c>
      <c r="U52" s="50"/>
    </row>
    <row r="53" spans="1:21" ht="42">
      <c r="A53" s="55" t="s">
        <v>157</v>
      </c>
      <c r="B53" s="56" t="s">
        <v>6</v>
      </c>
      <c r="C53" s="57">
        <v>15000</v>
      </c>
      <c r="D53" s="57">
        <f>+C53*100/$C$84</f>
        <v>0.18321393891647275</v>
      </c>
      <c r="E53" s="57">
        <v>15000</v>
      </c>
      <c r="F53" s="57">
        <f>+E53*100/$C$84</f>
        <v>0.18321393891647275</v>
      </c>
      <c r="G53" s="50">
        <v>0</v>
      </c>
      <c r="H53" s="57">
        <f>+G53*100/$C$84</f>
        <v>0</v>
      </c>
      <c r="I53" s="50">
        <f>+C53-E53</f>
        <v>0</v>
      </c>
      <c r="J53" s="57">
        <f>+I53*100/$C$84</f>
        <v>0</v>
      </c>
      <c r="K53" s="50">
        <v>0</v>
      </c>
      <c r="L53" s="57">
        <f>+K53*100/$C$84</f>
        <v>0</v>
      </c>
      <c r="M53" s="69">
        <v>1</v>
      </c>
      <c r="N53" s="69">
        <f t="shared" si="11"/>
        <v>1.5625</v>
      </c>
      <c r="O53" s="69">
        <v>1</v>
      </c>
      <c r="P53" s="69">
        <f t="shared" si="12"/>
        <v>1.5625</v>
      </c>
      <c r="Q53" s="69"/>
      <c r="R53" s="69">
        <f t="shared" si="13"/>
        <v>0</v>
      </c>
      <c r="S53" s="69"/>
      <c r="T53" s="69">
        <f t="shared" si="14"/>
        <v>0</v>
      </c>
      <c r="U53" s="50"/>
    </row>
    <row r="54" spans="1:21" ht="42">
      <c r="A54" s="55" t="s">
        <v>158</v>
      </c>
      <c r="B54" s="56" t="s">
        <v>6</v>
      </c>
      <c r="C54" s="57">
        <v>20000</v>
      </c>
      <c r="D54" s="57">
        <f>+C54*100/$C$84</f>
        <v>0.24428525188863034</v>
      </c>
      <c r="E54" s="57">
        <v>20000</v>
      </c>
      <c r="F54" s="57">
        <f>+E54*100/$C$84</f>
        <v>0.24428525188863034</v>
      </c>
      <c r="G54" s="50">
        <v>0</v>
      </c>
      <c r="H54" s="57">
        <f>+G54*100/$C$84</f>
        <v>0</v>
      </c>
      <c r="I54" s="50">
        <f>+C54-E54</f>
        <v>0</v>
      </c>
      <c r="J54" s="57">
        <f>+I54*100/$C$84</f>
        <v>0</v>
      </c>
      <c r="K54" s="50">
        <v>0</v>
      </c>
      <c r="L54" s="57">
        <f>+K54*100/$C$84</f>
        <v>0</v>
      </c>
      <c r="M54" s="69">
        <v>1</v>
      </c>
      <c r="N54" s="69">
        <f t="shared" si="11"/>
        <v>1.5625</v>
      </c>
      <c r="O54" s="69">
        <v>1</v>
      </c>
      <c r="P54" s="69">
        <f t="shared" si="12"/>
        <v>1.5625</v>
      </c>
      <c r="Q54" s="69"/>
      <c r="R54" s="69">
        <f t="shared" si="13"/>
        <v>0</v>
      </c>
      <c r="S54" s="69"/>
      <c r="T54" s="69">
        <f t="shared" si="14"/>
        <v>0</v>
      </c>
      <c r="U54" s="50"/>
    </row>
    <row r="55" spans="1:21" ht="21">
      <c r="A55" s="55" t="s">
        <v>159</v>
      </c>
      <c r="B55" s="56" t="s">
        <v>6</v>
      </c>
      <c r="C55" s="57">
        <v>90000</v>
      </c>
      <c r="D55" s="57">
        <f>+C55*100/$C$84</f>
        <v>1.0992836334988365</v>
      </c>
      <c r="E55" s="50">
        <f>+Sheet2!D150</f>
        <v>89980</v>
      </c>
      <c r="F55" s="57">
        <f>+E55*100/$C$84</f>
        <v>1.099039348246948</v>
      </c>
      <c r="G55" s="50">
        <v>0</v>
      </c>
      <c r="H55" s="57">
        <f>+G55*100/$C$84</f>
        <v>0</v>
      </c>
      <c r="I55" s="50">
        <f>+C55-E55</f>
        <v>20</v>
      </c>
      <c r="J55" s="57">
        <f>+I55*100/$C$84</f>
        <v>0.00024428525188863035</v>
      </c>
      <c r="K55" s="50">
        <v>0</v>
      </c>
      <c r="L55" s="57">
        <f>+K55*100/$C$84</f>
        <v>0</v>
      </c>
      <c r="M55" s="69">
        <v>1</v>
      </c>
      <c r="N55" s="69">
        <f t="shared" si="11"/>
        <v>1.5625</v>
      </c>
      <c r="O55" s="69">
        <v>1</v>
      </c>
      <c r="P55" s="69">
        <f t="shared" si="12"/>
        <v>1.5625</v>
      </c>
      <c r="Q55" s="69"/>
      <c r="R55" s="69">
        <f t="shared" si="13"/>
        <v>0</v>
      </c>
      <c r="S55" s="69"/>
      <c r="T55" s="69">
        <f t="shared" si="14"/>
        <v>0</v>
      </c>
      <c r="U55" s="50"/>
    </row>
    <row r="56" spans="1:21" ht="21">
      <c r="A56" s="55" t="s">
        <v>160</v>
      </c>
      <c r="B56" s="56" t="s">
        <v>6</v>
      </c>
      <c r="C56" s="57">
        <v>220000</v>
      </c>
      <c r="D56" s="57">
        <f>+C56*100/$C$84</f>
        <v>2.687137770774934</v>
      </c>
      <c r="E56" s="61">
        <v>210000</v>
      </c>
      <c r="F56" s="57">
        <f>+E56*100/$C$84</f>
        <v>2.5649951448306187</v>
      </c>
      <c r="G56" s="50">
        <v>0</v>
      </c>
      <c r="H56" s="57">
        <f>+G56*100/$C$84</f>
        <v>0</v>
      </c>
      <c r="I56" s="50">
        <f>+C56-E56</f>
        <v>10000</v>
      </c>
      <c r="J56" s="57">
        <f>+I56*100/$C$84</f>
        <v>0.12214262594431517</v>
      </c>
      <c r="K56" s="50">
        <v>0</v>
      </c>
      <c r="L56" s="57">
        <f>+K56*100/$C$84</f>
        <v>0</v>
      </c>
      <c r="M56" s="69">
        <v>1</v>
      </c>
      <c r="N56" s="69">
        <f t="shared" si="11"/>
        <v>1.5625</v>
      </c>
      <c r="O56" s="69">
        <v>1</v>
      </c>
      <c r="P56" s="69">
        <f t="shared" si="12"/>
        <v>1.5625</v>
      </c>
      <c r="Q56" s="69"/>
      <c r="R56" s="69">
        <f t="shared" si="13"/>
        <v>0</v>
      </c>
      <c r="S56" s="69"/>
      <c r="T56" s="69">
        <f t="shared" si="14"/>
        <v>0</v>
      </c>
      <c r="U56" s="50"/>
    </row>
    <row r="57" spans="1:21" ht="42">
      <c r="A57" s="55" t="s">
        <v>161</v>
      </c>
      <c r="B57" s="56" t="s">
        <v>6</v>
      </c>
      <c r="C57" s="57">
        <v>10000</v>
      </c>
      <c r="D57" s="57">
        <f>+C57*100/$C$84</f>
        <v>0.12214262594431517</v>
      </c>
      <c r="E57" s="50">
        <f>+Sheet2!D172</f>
        <v>10000</v>
      </c>
      <c r="F57" s="57">
        <f>+E57*100/$C$84</f>
        <v>0.12214262594431517</v>
      </c>
      <c r="G57" s="50">
        <v>0</v>
      </c>
      <c r="H57" s="57">
        <f>+G57*100/$C$84</f>
        <v>0</v>
      </c>
      <c r="I57" s="50">
        <f>+C57-E57</f>
        <v>0</v>
      </c>
      <c r="J57" s="57">
        <f>+I57*100/$C$84</f>
        <v>0</v>
      </c>
      <c r="K57" s="50">
        <v>0</v>
      </c>
      <c r="L57" s="57">
        <f>+K57*100/$C$84</f>
        <v>0</v>
      </c>
      <c r="M57" s="69">
        <v>1</v>
      </c>
      <c r="N57" s="69">
        <f t="shared" si="11"/>
        <v>1.5625</v>
      </c>
      <c r="O57" s="69">
        <v>1</v>
      </c>
      <c r="P57" s="69">
        <f t="shared" si="12"/>
        <v>1.5625</v>
      </c>
      <c r="Q57" s="69"/>
      <c r="R57" s="69">
        <f t="shared" si="13"/>
        <v>0</v>
      </c>
      <c r="S57" s="69"/>
      <c r="T57" s="69">
        <f t="shared" si="14"/>
        <v>0</v>
      </c>
      <c r="U57" s="50"/>
    </row>
    <row r="58" spans="1:21" ht="21">
      <c r="A58" s="55" t="s">
        <v>162</v>
      </c>
      <c r="B58" s="56" t="s">
        <v>6</v>
      </c>
      <c r="C58" s="57">
        <v>20000</v>
      </c>
      <c r="D58" s="57">
        <f>+C58*100/$C$84</f>
        <v>0.24428525188863034</v>
      </c>
      <c r="E58" s="50">
        <f>+Sheet2!D173</f>
        <v>10000</v>
      </c>
      <c r="F58" s="57">
        <f>+E58*100/$C$84</f>
        <v>0.12214262594431517</v>
      </c>
      <c r="G58" s="50">
        <v>0</v>
      </c>
      <c r="H58" s="57">
        <f>+G58*100/$C$84</f>
        <v>0</v>
      </c>
      <c r="I58" s="50">
        <f>+C58-E58</f>
        <v>10000</v>
      </c>
      <c r="J58" s="57">
        <f>+I58*100/$C$84</f>
        <v>0.12214262594431517</v>
      </c>
      <c r="K58" s="50">
        <v>0</v>
      </c>
      <c r="L58" s="57">
        <f>+K58*100/$C$84</f>
        <v>0</v>
      </c>
      <c r="M58" s="69">
        <v>1</v>
      </c>
      <c r="N58" s="69">
        <f t="shared" si="11"/>
        <v>1.5625</v>
      </c>
      <c r="O58" s="69">
        <v>1</v>
      </c>
      <c r="P58" s="69">
        <f t="shared" si="12"/>
        <v>1.5625</v>
      </c>
      <c r="Q58" s="69"/>
      <c r="R58" s="69">
        <f t="shared" si="13"/>
        <v>0</v>
      </c>
      <c r="S58" s="69"/>
      <c r="T58" s="69">
        <f t="shared" si="14"/>
        <v>0</v>
      </c>
      <c r="U58" s="50"/>
    </row>
    <row r="59" spans="1:21" ht="21">
      <c r="A59" s="55" t="s">
        <v>163</v>
      </c>
      <c r="B59" s="56" t="s">
        <v>6</v>
      </c>
      <c r="C59" s="57">
        <v>10000</v>
      </c>
      <c r="D59" s="57">
        <f>+C59*100/$C$84</f>
        <v>0.12214262594431517</v>
      </c>
      <c r="E59" s="50">
        <v>0</v>
      </c>
      <c r="F59" s="57">
        <f>+E59*100/$C$84</f>
        <v>0</v>
      </c>
      <c r="G59" s="50">
        <v>0</v>
      </c>
      <c r="H59" s="57">
        <f>+G59*100/$C$84</f>
        <v>0</v>
      </c>
      <c r="I59" s="50">
        <f>+C59-E59</f>
        <v>10000</v>
      </c>
      <c r="J59" s="57">
        <f>+I59*100/$C$84</f>
        <v>0.12214262594431517</v>
      </c>
      <c r="K59" s="50">
        <v>0</v>
      </c>
      <c r="L59" s="57">
        <f>+K59*100/$C$84</f>
        <v>0</v>
      </c>
      <c r="M59" s="69">
        <v>1</v>
      </c>
      <c r="N59" s="69">
        <f t="shared" si="11"/>
        <v>1.5625</v>
      </c>
      <c r="O59" s="69">
        <v>1</v>
      </c>
      <c r="P59" s="69">
        <f t="shared" si="12"/>
        <v>1.5625</v>
      </c>
      <c r="Q59" s="69"/>
      <c r="R59" s="69">
        <f t="shared" si="13"/>
        <v>0</v>
      </c>
      <c r="S59" s="69"/>
      <c r="T59" s="69">
        <f t="shared" si="14"/>
        <v>0</v>
      </c>
      <c r="U59" s="50"/>
    </row>
    <row r="60" spans="1:21" s="35" customFormat="1" ht="21">
      <c r="A60" s="59" t="s">
        <v>185</v>
      </c>
      <c r="B60" s="59"/>
      <c r="C60" s="51">
        <f>SUM(C37:C59)</f>
        <v>3696680</v>
      </c>
      <c r="D60" s="51">
        <f aca="true" t="shared" si="15" ref="D60:L60">SUM(D37:D59)</f>
        <v>45.15222024758308</v>
      </c>
      <c r="E60" s="51">
        <f t="shared" si="15"/>
        <v>3351604</v>
      </c>
      <c r="F60" s="51">
        <f t="shared" si="15"/>
        <v>40.93737136854704</v>
      </c>
      <c r="G60" s="51">
        <f t="shared" si="15"/>
        <v>0</v>
      </c>
      <c r="H60" s="51">
        <f t="shared" si="15"/>
        <v>0</v>
      </c>
      <c r="I60" s="51">
        <f t="shared" si="15"/>
        <v>325076</v>
      </c>
      <c r="J60" s="51">
        <f t="shared" si="15"/>
        <v>3.9705636271474205</v>
      </c>
      <c r="K60" s="51">
        <f t="shared" si="15"/>
        <v>20000</v>
      </c>
      <c r="L60" s="51">
        <f t="shared" si="15"/>
        <v>0.24428525188863034</v>
      </c>
      <c r="M60" s="70">
        <f>SUM(M37:M59)</f>
        <v>23</v>
      </c>
      <c r="N60" s="70">
        <f>SUM(N37:N59)</f>
        <v>35.9375</v>
      </c>
      <c r="O60" s="70">
        <f>SUM(O37:O59)</f>
        <v>22</v>
      </c>
      <c r="P60" s="70">
        <f>SUM(P37:P59)</f>
        <v>34.375</v>
      </c>
      <c r="Q60" s="70">
        <f>SUM(Q37:Q59)</f>
        <v>0</v>
      </c>
      <c r="R60" s="70">
        <f>SUM(R37:R59)</f>
        <v>0</v>
      </c>
      <c r="S60" s="70">
        <f>SUM(S37:S59)</f>
        <v>1</v>
      </c>
      <c r="T60" s="70">
        <f>SUM(T37:T59)</f>
        <v>1.5625</v>
      </c>
      <c r="U60" s="51"/>
    </row>
    <row r="61" spans="1:21" ht="21">
      <c r="A61" s="60" t="s">
        <v>56</v>
      </c>
      <c r="B61" s="60"/>
      <c r="C61" s="60"/>
      <c r="D61" s="57"/>
      <c r="E61" s="50"/>
      <c r="F61" s="57"/>
      <c r="G61" s="50"/>
      <c r="H61" s="57"/>
      <c r="I61" s="50"/>
      <c r="J61" s="57"/>
      <c r="K61" s="50"/>
      <c r="L61" s="57"/>
      <c r="M61" s="69"/>
      <c r="N61" s="69"/>
      <c r="O61" s="69"/>
      <c r="P61" s="69"/>
      <c r="Q61" s="69"/>
      <c r="R61" s="69"/>
      <c r="S61" s="69"/>
      <c r="T61" s="69"/>
      <c r="U61" s="50"/>
    </row>
    <row r="62" spans="1:21" ht="21">
      <c r="A62" s="55" t="s">
        <v>164</v>
      </c>
      <c r="B62" s="56" t="s">
        <v>6</v>
      </c>
      <c r="C62" s="57">
        <v>25000</v>
      </c>
      <c r="D62" s="57">
        <f>+C62*100/$C$84</f>
        <v>0.30535656486078794</v>
      </c>
      <c r="E62" s="50">
        <f>+Sheet2!D175</f>
        <v>25000</v>
      </c>
      <c r="F62" s="57">
        <f>+E62*100/$C$84</f>
        <v>0.30535656486078794</v>
      </c>
      <c r="G62" s="50">
        <v>0</v>
      </c>
      <c r="H62" s="57">
        <f>+G62*100/$C$84</f>
        <v>0</v>
      </c>
      <c r="I62" s="50">
        <f>+C62-E62</f>
        <v>0</v>
      </c>
      <c r="J62" s="57">
        <f>+I62*100/$C$84</f>
        <v>0</v>
      </c>
      <c r="K62" s="50">
        <v>0</v>
      </c>
      <c r="L62" s="57">
        <f>+K62*100/$C$84</f>
        <v>0</v>
      </c>
      <c r="M62" s="69">
        <v>1</v>
      </c>
      <c r="N62" s="69">
        <f>+M62*100/$M$84</f>
        <v>1.5625</v>
      </c>
      <c r="O62" s="69">
        <v>1</v>
      </c>
      <c r="P62" s="69">
        <f>+O62*100/$M$84</f>
        <v>1.5625</v>
      </c>
      <c r="Q62" s="69"/>
      <c r="R62" s="69">
        <f>+Q62*100/$M$84</f>
        <v>0</v>
      </c>
      <c r="S62" s="69"/>
      <c r="T62" s="69">
        <f>+S62*100/$M$84</f>
        <v>0</v>
      </c>
      <c r="U62" s="50"/>
    </row>
    <row r="63" spans="1:21" ht="21">
      <c r="A63" s="55" t="s">
        <v>165</v>
      </c>
      <c r="B63" s="56" t="s">
        <v>6</v>
      </c>
      <c r="C63" s="57">
        <v>25000</v>
      </c>
      <c r="D63" s="57">
        <f>+C63*100/$C$84</f>
        <v>0.30535656486078794</v>
      </c>
      <c r="E63" s="50">
        <f>+Sheet2!D176</f>
        <v>25000</v>
      </c>
      <c r="F63" s="57">
        <f>+E63*100/$C$84</f>
        <v>0.30535656486078794</v>
      </c>
      <c r="G63" s="50">
        <v>0</v>
      </c>
      <c r="H63" s="57">
        <f>+G63*100/$C$84</f>
        <v>0</v>
      </c>
      <c r="I63" s="50">
        <f>+C63-E63</f>
        <v>0</v>
      </c>
      <c r="J63" s="57">
        <f>+I63*100/$C$84</f>
        <v>0</v>
      </c>
      <c r="K63" s="50">
        <v>0</v>
      </c>
      <c r="L63" s="57">
        <f>+K63*100/$C$84</f>
        <v>0</v>
      </c>
      <c r="M63" s="69">
        <v>1</v>
      </c>
      <c r="N63" s="69">
        <f>+M63*100/$M$84</f>
        <v>1.5625</v>
      </c>
      <c r="O63" s="69">
        <v>1</v>
      </c>
      <c r="P63" s="69">
        <f>+O63*100/$M$84</f>
        <v>1.5625</v>
      </c>
      <c r="Q63" s="69"/>
      <c r="R63" s="69">
        <f>+Q63*100/$M$84</f>
        <v>0</v>
      </c>
      <c r="S63" s="69"/>
      <c r="T63" s="69">
        <f>+S63*100/$M$84</f>
        <v>0</v>
      </c>
      <c r="U63" s="50"/>
    </row>
    <row r="64" spans="1:21" ht="21">
      <c r="A64" s="55" t="s">
        <v>166</v>
      </c>
      <c r="B64" s="56" t="s">
        <v>6</v>
      </c>
      <c r="C64" s="57">
        <v>20000</v>
      </c>
      <c r="D64" s="57">
        <f>+C64*100/$C$84</f>
        <v>0.24428525188863034</v>
      </c>
      <c r="E64" s="50">
        <f>+Sheet2!D177</f>
        <v>20000</v>
      </c>
      <c r="F64" s="57">
        <f>+E64*100/$C$84</f>
        <v>0.24428525188863034</v>
      </c>
      <c r="G64" s="50">
        <v>0</v>
      </c>
      <c r="H64" s="57">
        <f>+G64*100/$C$84</f>
        <v>0</v>
      </c>
      <c r="I64" s="50">
        <f>+C64-E64</f>
        <v>0</v>
      </c>
      <c r="J64" s="57">
        <f>+I64*100/$C$84</f>
        <v>0</v>
      </c>
      <c r="K64" s="50">
        <v>0</v>
      </c>
      <c r="L64" s="57">
        <f>+K64*100/$C$84</f>
        <v>0</v>
      </c>
      <c r="M64" s="69">
        <v>1</v>
      </c>
      <c r="N64" s="69">
        <f>+M64*100/$M$84</f>
        <v>1.5625</v>
      </c>
      <c r="O64" s="69">
        <v>1</v>
      </c>
      <c r="P64" s="69">
        <f>+O64*100/$M$84</f>
        <v>1.5625</v>
      </c>
      <c r="Q64" s="69"/>
      <c r="R64" s="69">
        <f>+Q64*100/$M$84</f>
        <v>0</v>
      </c>
      <c r="S64" s="69"/>
      <c r="T64" s="69">
        <f>+S64*100/$M$84</f>
        <v>0</v>
      </c>
      <c r="U64" s="50"/>
    </row>
    <row r="65" spans="1:21" s="35" customFormat="1" ht="21">
      <c r="A65" s="59" t="s">
        <v>186</v>
      </c>
      <c r="B65" s="59"/>
      <c r="C65" s="51">
        <f>SUM(C62:C64)</f>
        <v>70000</v>
      </c>
      <c r="D65" s="51">
        <f aca="true" t="shared" si="16" ref="D65:L65">SUM(D62:D64)</f>
        <v>0.8549983816102062</v>
      </c>
      <c r="E65" s="51">
        <f t="shared" si="16"/>
        <v>70000</v>
      </c>
      <c r="F65" s="51">
        <f t="shared" si="16"/>
        <v>0.8549983816102062</v>
      </c>
      <c r="G65" s="51">
        <f t="shared" si="16"/>
        <v>0</v>
      </c>
      <c r="H65" s="51">
        <f t="shared" si="16"/>
        <v>0</v>
      </c>
      <c r="I65" s="51">
        <f t="shared" si="16"/>
        <v>0</v>
      </c>
      <c r="J65" s="51">
        <f t="shared" si="16"/>
        <v>0</v>
      </c>
      <c r="K65" s="51">
        <f t="shared" si="16"/>
        <v>0</v>
      </c>
      <c r="L65" s="51">
        <f t="shared" si="16"/>
        <v>0</v>
      </c>
      <c r="M65" s="70">
        <f>SUM(M62:M64)</f>
        <v>3</v>
      </c>
      <c r="N65" s="70">
        <f>SUM(N62:N64)</f>
        <v>4.6875</v>
      </c>
      <c r="O65" s="70">
        <f>SUM(O62:O64)</f>
        <v>3</v>
      </c>
      <c r="P65" s="70">
        <f>SUM(P62:P64)</f>
        <v>4.6875</v>
      </c>
      <c r="Q65" s="70">
        <f>SUM(Q62:Q64)</f>
        <v>0</v>
      </c>
      <c r="R65" s="70">
        <f>SUM(R62:R64)</f>
        <v>0</v>
      </c>
      <c r="S65" s="70">
        <f>SUM(S62:S64)</f>
        <v>0</v>
      </c>
      <c r="T65" s="70">
        <f>SUM(T62:T64)</f>
        <v>0</v>
      </c>
      <c r="U65" s="51"/>
    </row>
    <row r="66" spans="1:21" ht="21">
      <c r="A66" s="60" t="s">
        <v>60</v>
      </c>
      <c r="B66" s="60"/>
      <c r="C66" s="60"/>
      <c r="D66" s="57"/>
      <c r="E66" s="50"/>
      <c r="F66" s="57"/>
      <c r="G66" s="50"/>
      <c r="H66" s="57"/>
      <c r="I66" s="50"/>
      <c r="J66" s="57"/>
      <c r="K66" s="50"/>
      <c r="L66" s="57"/>
      <c r="M66" s="69"/>
      <c r="N66" s="69"/>
      <c r="O66" s="69"/>
      <c r="P66" s="69"/>
      <c r="Q66" s="69"/>
      <c r="R66" s="69"/>
      <c r="S66" s="69"/>
      <c r="T66" s="69"/>
      <c r="U66" s="50"/>
    </row>
    <row r="67" spans="1:21" ht="21">
      <c r="A67" s="55" t="s">
        <v>167</v>
      </c>
      <c r="B67" s="56" t="s">
        <v>6</v>
      </c>
      <c r="C67" s="57">
        <v>50000</v>
      </c>
      <c r="D67" s="57">
        <f>+C67*100/$C$84</f>
        <v>0.6107131297215759</v>
      </c>
      <c r="E67" s="50">
        <v>0</v>
      </c>
      <c r="F67" s="57">
        <f>+E67*100/$C$84</f>
        <v>0</v>
      </c>
      <c r="G67" s="50"/>
      <c r="H67" s="57">
        <f>+G67*100/$C$84</f>
        <v>0</v>
      </c>
      <c r="I67" s="50">
        <v>0</v>
      </c>
      <c r="J67" s="57">
        <f>+I67*100/$C$84</f>
        <v>0</v>
      </c>
      <c r="K67" s="50">
        <v>50000</v>
      </c>
      <c r="L67" s="57">
        <f>+K67*100/$C$84</f>
        <v>0.6107131297215759</v>
      </c>
      <c r="M67" s="69">
        <v>1</v>
      </c>
      <c r="N67" s="69">
        <f aca="true" t="shared" si="17" ref="N67:N73">+M67*100/$M$84</f>
        <v>1.5625</v>
      </c>
      <c r="O67" s="69"/>
      <c r="P67" s="69">
        <f aca="true" t="shared" si="18" ref="P67:P73">+O67*100/$M$84</f>
        <v>0</v>
      </c>
      <c r="Q67" s="69"/>
      <c r="R67" s="69">
        <f aca="true" t="shared" si="19" ref="R67:R73">+Q67*100/$M$84</f>
        <v>0</v>
      </c>
      <c r="S67" s="69">
        <v>1</v>
      </c>
      <c r="T67" s="69">
        <f aca="true" t="shared" si="20" ref="T67:T73">+S67*100/$M$84</f>
        <v>1.5625</v>
      </c>
      <c r="U67" s="50"/>
    </row>
    <row r="68" spans="1:21" ht="21">
      <c r="A68" s="55" t="s">
        <v>168</v>
      </c>
      <c r="B68" s="56" t="s">
        <v>6</v>
      </c>
      <c r="C68" s="57">
        <v>50000</v>
      </c>
      <c r="D68" s="57">
        <f>+C68*100/$C$84</f>
        <v>0.6107131297215759</v>
      </c>
      <c r="E68" s="50">
        <f>+Sheet2!E179</f>
        <v>35912</v>
      </c>
      <c r="F68" s="57">
        <f>+E68*100/$C$84</f>
        <v>0.43863859829122465</v>
      </c>
      <c r="G68" s="50"/>
      <c r="H68" s="57">
        <f>+G68*100/$C$84</f>
        <v>0</v>
      </c>
      <c r="I68" s="50">
        <f>+C68-E68</f>
        <v>14088</v>
      </c>
      <c r="J68" s="57">
        <f>+I68*100/$C$84</f>
        <v>0.17207453143035123</v>
      </c>
      <c r="K68" s="50">
        <v>0</v>
      </c>
      <c r="L68" s="57">
        <f>+K68*100/$C$84</f>
        <v>0</v>
      </c>
      <c r="M68" s="69">
        <v>1</v>
      </c>
      <c r="N68" s="69">
        <f t="shared" si="17"/>
        <v>1.5625</v>
      </c>
      <c r="O68" s="69">
        <v>1</v>
      </c>
      <c r="P68" s="69">
        <f t="shared" si="18"/>
        <v>1.5625</v>
      </c>
      <c r="Q68" s="69"/>
      <c r="R68" s="69">
        <f t="shared" si="19"/>
        <v>0</v>
      </c>
      <c r="S68" s="69"/>
      <c r="T68" s="69">
        <f t="shared" si="20"/>
        <v>0</v>
      </c>
      <c r="U68" s="50"/>
    </row>
    <row r="69" spans="1:21" ht="21">
      <c r="A69" s="55" t="s">
        <v>169</v>
      </c>
      <c r="B69" s="56" t="s">
        <v>6</v>
      </c>
      <c r="C69" s="57">
        <v>50000</v>
      </c>
      <c r="D69" s="57">
        <f>+C69*100/$C$84</f>
        <v>0.6107131297215759</v>
      </c>
      <c r="E69" s="50">
        <v>0</v>
      </c>
      <c r="F69" s="57">
        <f>+E69*100/$C$84</f>
        <v>0</v>
      </c>
      <c r="G69" s="50"/>
      <c r="H69" s="57">
        <f>+G69*100/$C$84</f>
        <v>0</v>
      </c>
      <c r="I69" s="50">
        <v>0</v>
      </c>
      <c r="J69" s="57">
        <f>+I69*100/$C$84</f>
        <v>0</v>
      </c>
      <c r="K69" s="50">
        <f>+C69</f>
        <v>50000</v>
      </c>
      <c r="L69" s="57">
        <f>+K69*100/$C$84</f>
        <v>0.6107131297215759</v>
      </c>
      <c r="M69" s="69">
        <v>1</v>
      </c>
      <c r="N69" s="69">
        <f t="shared" si="17"/>
        <v>1.5625</v>
      </c>
      <c r="O69" s="69"/>
      <c r="P69" s="69">
        <f t="shared" si="18"/>
        <v>0</v>
      </c>
      <c r="Q69" s="69"/>
      <c r="R69" s="69">
        <f t="shared" si="19"/>
        <v>0</v>
      </c>
      <c r="S69" s="69">
        <v>1</v>
      </c>
      <c r="T69" s="69">
        <f t="shared" si="20"/>
        <v>1.5625</v>
      </c>
      <c r="U69" s="50"/>
    </row>
    <row r="70" spans="1:21" ht="21">
      <c r="A70" s="55" t="s">
        <v>170</v>
      </c>
      <c r="B70" s="56" t="s">
        <v>6</v>
      </c>
      <c r="C70" s="57">
        <v>50000</v>
      </c>
      <c r="D70" s="57">
        <f>+C70*100/$C$84</f>
        <v>0.6107131297215759</v>
      </c>
      <c r="E70" s="50">
        <v>0</v>
      </c>
      <c r="F70" s="57">
        <f>+E70*100/$C$84</f>
        <v>0</v>
      </c>
      <c r="G70" s="50"/>
      <c r="H70" s="57">
        <f>+G70*100/$C$84</f>
        <v>0</v>
      </c>
      <c r="I70" s="50">
        <v>0</v>
      </c>
      <c r="J70" s="57">
        <f>+I70*100/$C$84</f>
        <v>0</v>
      </c>
      <c r="K70" s="50">
        <f>+C70</f>
        <v>50000</v>
      </c>
      <c r="L70" s="57">
        <f>+K70*100/$C$84</f>
        <v>0.6107131297215759</v>
      </c>
      <c r="M70" s="69">
        <v>1</v>
      </c>
      <c r="N70" s="69">
        <f t="shared" si="17"/>
        <v>1.5625</v>
      </c>
      <c r="O70" s="69"/>
      <c r="P70" s="69">
        <f t="shared" si="18"/>
        <v>0</v>
      </c>
      <c r="Q70" s="69"/>
      <c r="R70" s="69">
        <f t="shared" si="19"/>
        <v>0</v>
      </c>
      <c r="S70" s="69">
        <v>1</v>
      </c>
      <c r="T70" s="69">
        <f t="shared" si="20"/>
        <v>1.5625</v>
      </c>
      <c r="U70" s="50"/>
    </row>
    <row r="71" spans="1:21" ht="21">
      <c r="A71" s="55" t="s">
        <v>171</v>
      </c>
      <c r="B71" s="56" t="s">
        <v>6</v>
      </c>
      <c r="C71" s="57">
        <v>30000</v>
      </c>
      <c r="D71" s="57">
        <f>+C71*100/$C$84</f>
        <v>0.3664278778329455</v>
      </c>
      <c r="E71" s="50">
        <f>+Sheet2!E184</f>
        <v>19500</v>
      </c>
      <c r="F71" s="57">
        <f>+E71*100/$C$84</f>
        <v>0.2381781205914146</v>
      </c>
      <c r="G71" s="50"/>
      <c r="H71" s="57">
        <f>+G71*100/$C$84</f>
        <v>0</v>
      </c>
      <c r="I71" s="50">
        <f>+C71-E71</f>
        <v>10500</v>
      </c>
      <c r="J71" s="57">
        <f>+I71*100/$C$84</f>
        <v>0.12824975724153093</v>
      </c>
      <c r="K71" s="50">
        <v>0</v>
      </c>
      <c r="L71" s="57">
        <f>+K71*100/$C$84</f>
        <v>0</v>
      </c>
      <c r="M71" s="69">
        <v>1</v>
      </c>
      <c r="N71" s="69">
        <f t="shared" si="17"/>
        <v>1.5625</v>
      </c>
      <c r="O71" s="69">
        <v>1</v>
      </c>
      <c r="P71" s="69">
        <f t="shared" si="18"/>
        <v>1.5625</v>
      </c>
      <c r="Q71" s="69"/>
      <c r="R71" s="69">
        <f t="shared" si="19"/>
        <v>0</v>
      </c>
      <c r="S71" s="69"/>
      <c r="T71" s="69">
        <f t="shared" si="20"/>
        <v>0</v>
      </c>
      <c r="U71" s="50"/>
    </row>
    <row r="72" spans="1:21" ht="21">
      <c r="A72" s="55" t="s">
        <v>172</v>
      </c>
      <c r="B72" s="56" t="s">
        <v>6</v>
      </c>
      <c r="C72" s="57">
        <v>30000</v>
      </c>
      <c r="D72" s="57">
        <f>+C72*100/$C$84</f>
        <v>0.3664278778329455</v>
      </c>
      <c r="E72" s="50"/>
      <c r="F72" s="57">
        <f>+E72*100/$C$84</f>
        <v>0</v>
      </c>
      <c r="G72" s="50"/>
      <c r="H72" s="57">
        <f>+G72*100/$C$84</f>
        <v>0</v>
      </c>
      <c r="I72" s="50">
        <v>0</v>
      </c>
      <c r="J72" s="57">
        <f>+I72*100/$C$84</f>
        <v>0</v>
      </c>
      <c r="K72" s="50">
        <f>+C72</f>
        <v>30000</v>
      </c>
      <c r="L72" s="57">
        <f>+K72*100/$C$84</f>
        <v>0.3664278778329455</v>
      </c>
      <c r="M72" s="69">
        <v>1</v>
      </c>
      <c r="N72" s="69">
        <f t="shared" si="17"/>
        <v>1.5625</v>
      </c>
      <c r="O72" s="69"/>
      <c r="P72" s="69">
        <f t="shared" si="18"/>
        <v>0</v>
      </c>
      <c r="Q72" s="69"/>
      <c r="R72" s="69">
        <f t="shared" si="19"/>
        <v>0</v>
      </c>
      <c r="S72" s="69">
        <v>1</v>
      </c>
      <c r="T72" s="69">
        <f t="shared" si="20"/>
        <v>1.5625</v>
      </c>
      <c r="U72" s="50"/>
    </row>
    <row r="73" spans="1:21" ht="21">
      <c r="A73" s="55" t="s">
        <v>173</v>
      </c>
      <c r="B73" s="56" t="s">
        <v>6</v>
      </c>
      <c r="C73" s="57">
        <v>200000</v>
      </c>
      <c r="D73" s="57">
        <f>+C73*100/$C$84</f>
        <v>2.4428525188863035</v>
      </c>
      <c r="E73" s="50">
        <f>+Sheet2!E189</f>
        <v>85000</v>
      </c>
      <c r="F73" s="57">
        <f>+E73*100/$C$84</f>
        <v>1.0382123205266791</v>
      </c>
      <c r="G73" s="50"/>
      <c r="H73" s="57">
        <f>+G73*100/$C$84</f>
        <v>0</v>
      </c>
      <c r="I73" s="50">
        <f>+C73-E73</f>
        <v>115000</v>
      </c>
      <c r="J73" s="57">
        <f>+I73*100/$C$84</f>
        <v>1.4046401983596246</v>
      </c>
      <c r="K73" s="50"/>
      <c r="L73" s="57">
        <f>+K73*100/$C$84</f>
        <v>0</v>
      </c>
      <c r="M73" s="69">
        <v>1</v>
      </c>
      <c r="N73" s="69">
        <f t="shared" si="17"/>
        <v>1.5625</v>
      </c>
      <c r="O73" s="69">
        <v>1</v>
      </c>
      <c r="P73" s="69">
        <f t="shared" si="18"/>
        <v>1.5625</v>
      </c>
      <c r="Q73" s="69"/>
      <c r="R73" s="69">
        <f t="shared" si="19"/>
        <v>0</v>
      </c>
      <c r="S73" s="69"/>
      <c r="T73" s="69">
        <f t="shared" si="20"/>
        <v>0</v>
      </c>
      <c r="U73" s="50"/>
    </row>
    <row r="74" spans="1:21" s="35" customFormat="1" ht="21">
      <c r="A74" s="59" t="s">
        <v>187</v>
      </c>
      <c r="B74" s="59"/>
      <c r="C74" s="51">
        <f>SUM(C67:C73)</f>
        <v>460000</v>
      </c>
      <c r="D74" s="51">
        <f aca="true" t="shared" si="21" ref="D74:L74">SUM(D67:D73)</f>
        <v>5.618560793438498</v>
      </c>
      <c r="E74" s="51">
        <f t="shared" si="21"/>
        <v>140412</v>
      </c>
      <c r="F74" s="51">
        <f t="shared" si="21"/>
        <v>1.7150290394093184</v>
      </c>
      <c r="G74" s="51">
        <f t="shared" si="21"/>
        <v>0</v>
      </c>
      <c r="H74" s="51">
        <f t="shared" si="21"/>
        <v>0</v>
      </c>
      <c r="I74" s="51">
        <f t="shared" si="21"/>
        <v>139588</v>
      </c>
      <c r="J74" s="51">
        <f t="shared" si="21"/>
        <v>1.7049644870315068</v>
      </c>
      <c r="K74" s="51">
        <f t="shared" si="21"/>
        <v>180000</v>
      </c>
      <c r="L74" s="51">
        <f t="shared" si="21"/>
        <v>2.1985672669976735</v>
      </c>
      <c r="M74" s="70">
        <f>SUM(M67:M73)</f>
        <v>7</v>
      </c>
      <c r="N74" s="70">
        <f>SUM(N67:N73)</f>
        <v>10.9375</v>
      </c>
      <c r="O74" s="70">
        <f>SUM(O67:O73)</f>
        <v>3</v>
      </c>
      <c r="P74" s="70">
        <f>SUM(P67:P73)</f>
        <v>4.6875</v>
      </c>
      <c r="Q74" s="70">
        <f>SUM(Q67:Q73)</f>
        <v>0</v>
      </c>
      <c r="R74" s="70">
        <f>SUM(R67:R73)</f>
        <v>0</v>
      </c>
      <c r="S74" s="70">
        <f>SUM(S67:S73)</f>
        <v>4</v>
      </c>
      <c r="T74" s="70">
        <f>SUM(T67:T73)</f>
        <v>6.25</v>
      </c>
      <c r="U74" s="51"/>
    </row>
    <row r="75" spans="1:21" ht="21">
      <c r="A75" s="60" t="s">
        <v>68</v>
      </c>
      <c r="B75" s="60"/>
      <c r="C75" s="60"/>
      <c r="D75" s="57"/>
      <c r="E75" s="50"/>
      <c r="F75" s="57"/>
      <c r="G75" s="50"/>
      <c r="H75" s="57"/>
      <c r="I75" s="50"/>
      <c r="J75" s="57"/>
      <c r="K75" s="50"/>
      <c r="L75" s="57"/>
      <c r="M75" s="69"/>
      <c r="N75" s="69"/>
      <c r="O75" s="69"/>
      <c r="P75" s="69"/>
      <c r="Q75" s="69"/>
      <c r="R75" s="69"/>
      <c r="S75" s="69"/>
      <c r="T75" s="69"/>
      <c r="U75" s="50"/>
    </row>
    <row r="76" spans="1:21" ht="21">
      <c r="A76" s="55" t="s">
        <v>174</v>
      </c>
      <c r="B76" s="56" t="s">
        <v>6</v>
      </c>
      <c r="C76" s="57">
        <v>430000</v>
      </c>
      <c r="D76" s="57">
        <f>+C76*100/$C$84</f>
        <v>5.252132915605553</v>
      </c>
      <c r="E76" s="50">
        <f>+Sheet2!E196</f>
        <v>430000</v>
      </c>
      <c r="F76" s="57">
        <f>+E76*100/$C$84</f>
        <v>5.252132915605553</v>
      </c>
      <c r="G76" s="50"/>
      <c r="H76" s="57">
        <f>+G76*100/$C$84</f>
        <v>0</v>
      </c>
      <c r="I76" s="50">
        <f>+C76-E76</f>
        <v>0</v>
      </c>
      <c r="J76" s="57">
        <f>+I76*100/$C$84</f>
        <v>0</v>
      </c>
      <c r="K76" s="50">
        <v>0</v>
      </c>
      <c r="L76" s="57">
        <f>+K76*100/$C$84</f>
        <v>0</v>
      </c>
      <c r="M76" s="69">
        <v>1</v>
      </c>
      <c r="N76" s="69">
        <f aca="true" t="shared" si="22" ref="N76:N82">+M76*100/$M$84</f>
        <v>1.5625</v>
      </c>
      <c r="O76" s="69">
        <v>1</v>
      </c>
      <c r="P76" s="69">
        <f aca="true" t="shared" si="23" ref="P76:P82">+O76*100/$M$84</f>
        <v>1.5625</v>
      </c>
      <c r="Q76" s="69"/>
      <c r="R76" s="69">
        <f aca="true" t="shared" si="24" ref="R76:R82">+Q76*100/$M$84</f>
        <v>0</v>
      </c>
      <c r="S76" s="69"/>
      <c r="T76" s="69">
        <f aca="true" t="shared" si="25" ref="T76:T82">+S76*100/$M$84</f>
        <v>0</v>
      </c>
      <c r="U76" s="50"/>
    </row>
    <row r="77" spans="1:21" ht="21">
      <c r="A77" s="55" t="s">
        <v>175</v>
      </c>
      <c r="B77" s="56" t="s">
        <v>6</v>
      </c>
      <c r="C77" s="57">
        <v>10000</v>
      </c>
      <c r="D77" s="57">
        <f>+C77*100/$C$84</f>
        <v>0.12214262594431517</v>
      </c>
      <c r="E77" s="50">
        <v>0</v>
      </c>
      <c r="F77" s="57">
        <f>+E77*100/$C$84</f>
        <v>0</v>
      </c>
      <c r="G77" s="50"/>
      <c r="H77" s="57">
        <f>+G77*100/$C$84</f>
        <v>0</v>
      </c>
      <c r="I77" s="50">
        <v>0</v>
      </c>
      <c r="J77" s="57">
        <f>+I77*100/$C$84</f>
        <v>0</v>
      </c>
      <c r="K77" s="50">
        <f>+C77</f>
        <v>10000</v>
      </c>
      <c r="L77" s="57">
        <f>+K77*100/$C$84</f>
        <v>0.12214262594431517</v>
      </c>
      <c r="M77" s="69">
        <v>1</v>
      </c>
      <c r="N77" s="69">
        <f t="shared" si="22"/>
        <v>1.5625</v>
      </c>
      <c r="O77" s="69"/>
      <c r="P77" s="69">
        <f t="shared" si="23"/>
        <v>0</v>
      </c>
      <c r="Q77" s="69"/>
      <c r="R77" s="69">
        <f t="shared" si="24"/>
        <v>0</v>
      </c>
      <c r="S77" s="69">
        <v>1</v>
      </c>
      <c r="T77" s="69">
        <f t="shared" si="25"/>
        <v>1.5625</v>
      </c>
      <c r="U77" s="50"/>
    </row>
    <row r="78" spans="1:21" ht="21">
      <c r="A78" s="55" t="s">
        <v>176</v>
      </c>
      <c r="B78" s="56" t="s">
        <v>6</v>
      </c>
      <c r="C78" s="57">
        <v>10000</v>
      </c>
      <c r="D78" s="57">
        <f>+C78*100/$C$84</f>
        <v>0.12214262594431517</v>
      </c>
      <c r="E78" s="50">
        <v>0</v>
      </c>
      <c r="F78" s="57">
        <f>+E78*100/$C$84</f>
        <v>0</v>
      </c>
      <c r="G78" s="50"/>
      <c r="H78" s="57">
        <f>+G78*100/$C$84</f>
        <v>0</v>
      </c>
      <c r="I78" s="50">
        <v>0</v>
      </c>
      <c r="J78" s="57">
        <f>+I78*100/$C$84</f>
        <v>0</v>
      </c>
      <c r="K78" s="50">
        <f>+C78</f>
        <v>10000</v>
      </c>
      <c r="L78" s="57">
        <f>+K78*100/$C$84</f>
        <v>0.12214262594431517</v>
      </c>
      <c r="M78" s="69">
        <v>1</v>
      </c>
      <c r="N78" s="69">
        <f t="shared" si="22"/>
        <v>1.5625</v>
      </c>
      <c r="O78" s="69"/>
      <c r="P78" s="69">
        <f t="shared" si="23"/>
        <v>0</v>
      </c>
      <c r="Q78" s="69"/>
      <c r="R78" s="69">
        <f t="shared" si="24"/>
        <v>0</v>
      </c>
      <c r="S78" s="69">
        <v>1</v>
      </c>
      <c r="T78" s="69">
        <f t="shared" si="25"/>
        <v>1.5625</v>
      </c>
      <c r="U78" s="50"/>
    </row>
    <row r="79" spans="1:21" ht="21">
      <c r="A79" s="55" t="s">
        <v>177</v>
      </c>
      <c r="B79" s="56" t="s">
        <v>6</v>
      </c>
      <c r="C79" s="57">
        <v>20000</v>
      </c>
      <c r="D79" s="57">
        <f>+C79*100/$C$84</f>
        <v>0.24428525188863034</v>
      </c>
      <c r="E79" s="50">
        <f>+Sheet2!D202</f>
        <v>10000</v>
      </c>
      <c r="F79" s="57">
        <f>+E79*100/$C$84</f>
        <v>0.12214262594431517</v>
      </c>
      <c r="G79" s="50"/>
      <c r="H79" s="57">
        <f>+G79*100/$C$84</f>
        <v>0</v>
      </c>
      <c r="I79" s="50">
        <f>+C79-E79</f>
        <v>10000</v>
      </c>
      <c r="J79" s="57">
        <f>+I79*100/$C$84</f>
        <v>0.12214262594431517</v>
      </c>
      <c r="K79" s="50">
        <v>0</v>
      </c>
      <c r="L79" s="57">
        <f>+K79*100/$C$84</f>
        <v>0</v>
      </c>
      <c r="M79" s="69">
        <v>1</v>
      </c>
      <c r="N79" s="69">
        <f t="shared" si="22"/>
        <v>1.5625</v>
      </c>
      <c r="O79" s="69">
        <v>1</v>
      </c>
      <c r="P79" s="69">
        <f t="shared" si="23"/>
        <v>1.5625</v>
      </c>
      <c r="Q79" s="69"/>
      <c r="R79" s="69">
        <f t="shared" si="24"/>
        <v>0</v>
      </c>
      <c r="S79" s="69"/>
      <c r="T79" s="69">
        <f t="shared" si="25"/>
        <v>0</v>
      </c>
      <c r="U79" s="50"/>
    </row>
    <row r="80" spans="1:21" ht="21">
      <c r="A80" s="55" t="s">
        <v>178</v>
      </c>
      <c r="B80" s="56" t="s">
        <v>6</v>
      </c>
      <c r="C80" s="57">
        <v>10000</v>
      </c>
      <c r="D80" s="57">
        <f>+C80*100/$C$84</f>
        <v>0.12214262594431517</v>
      </c>
      <c r="E80" s="50">
        <v>0</v>
      </c>
      <c r="F80" s="57">
        <f>+E80*100/$C$84</f>
        <v>0</v>
      </c>
      <c r="G80" s="50"/>
      <c r="H80" s="57">
        <f>+G80*100/$C$84</f>
        <v>0</v>
      </c>
      <c r="I80" s="50">
        <v>0</v>
      </c>
      <c r="J80" s="57">
        <f>+I80*100/$C$84</f>
        <v>0</v>
      </c>
      <c r="K80" s="50">
        <f>+C80</f>
        <v>10000</v>
      </c>
      <c r="L80" s="57">
        <f>+K80*100/$C$84</f>
        <v>0.12214262594431517</v>
      </c>
      <c r="M80" s="69">
        <v>1</v>
      </c>
      <c r="N80" s="69">
        <f t="shared" si="22"/>
        <v>1.5625</v>
      </c>
      <c r="O80" s="69"/>
      <c r="P80" s="69">
        <f t="shared" si="23"/>
        <v>0</v>
      </c>
      <c r="Q80" s="69"/>
      <c r="R80" s="69">
        <f t="shared" si="24"/>
        <v>0</v>
      </c>
      <c r="S80" s="69">
        <v>1</v>
      </c>
      <c r="T80" s="69">
        <f t="shared" si="25"/>
        <v>1.5625</v>
      </c>
      <c r="U80" s="50"/>
    </row>
    <row r="81" spans="1:21" ht="21">
      <c r="A81" s="55" t="s">
        <v>179</v>
      </c>
      <c r="B81" s="56" t="s">
        <v>6</v>
      </c>
      <c r="C81" s="57">
        <v>10000</v>
      </c>
      <c r="D81" s="57">
        <f>+C81*100/$C$84</f>
        <v>0.12214262594431517</v>
      </c>
      <c r="E81" s="50">
        <v>0</v>
      </c>
      <c r="F81" s="57">
        <f>+E81*100/$C$84</f>
        <v>0</v>
      </c>
      <c r="G81" s="50"/>
      <c r="H81" s="57">
        <f>+G81*100/$C$84</f>
        <v>0</v>
      </c>
      <c r="I81" s="50">
        <v>0</v>
      </c>
      <c r="J81" s="57">
        <f>+I81*100/$C$84</f>
        <v>0</v>
      </c>
      <c r="K81" s="50">
        <f>+C81</f>
        <v>10000</v>
      </c>
      <c r="L81" s="57">
        <f>+K81*100/$C$84</f>
        <v>0.12214262594431517</v>
      </c>
      <c r="M81" s="69">
        <v>1</v>
      </c>
      <c r="N81" s="69">
        <f t="shared" si="22"/>
        <v>1.5625</v>
      </c>
      <c r="O81" s="69"/>
      <c r="P81" s="69">
        <f t="shared" si="23"/>
        <v>0</v>
      </c>
      <c r="Q81" s="69"/>
      <c r="R81" s="69">
        <f t="shared" si="24"/>
        <v>0</v>
      </c>
      <c r="S81" s="69">
        <v>1</v>
      </c>
      <c r="T81" s="69">
        <f t="shared" si="25"/>
        <v>1.5625</v>
      </c>
      <c r="U81" s="50"/>
    </row>
    <row r="82" spans="1:21" ht="21">
      <c r="A82" s="55" t="s">
        <v>180</v>
      </c>
      <c r="B82" s="56" t="s">
        <v>6</v>
      </c>
      <c r="C82" s="57">
        <v>30000</v>
      </c>
      <c r="D82" s="57">
        <f>+C82*100/$C$84</f>
        <v>0.3664278778329455</v>
      </c>
      <c r="E82" s="50">
        <f>+Sheet2!D203+Sheet2!D204</f>
        <v>28560</v>
      </c>
      <c r="F82" s="57">
        <f>+E82*100/$C$84</f>
        <v>0.3488393396969641</v>
      </c>
      <c r="G82" s="50"/>
      <c r="H82" s="57">
        <f>+G82*100/$C$84</f>
        <v>0</v>
      </c>
      <c r="I82" s="50">
        <f>+C82-E82</f>
        <v>1440</v>
      </c>
      <c r="J82" s="57">
        <f>+I82*100/$C$84</f>
        <v>0.017588538135981387</v>
      </c>
      <c r="K82" s="50">
        <v>0</v>
      </c>
      <c r="L82" s="57">
        <f>+K82*100/$C$84</f>
        <v>0</v>
      </c>
      <c r="M82" s="69">
        <v>1</v>
      </c>
      <c r="N82" s="69">
        <f t="shared" si="22"/>
        <v>1.5625</v>
      </c>
      <c r="O82" s="69">
        <v>1</v>
      </c>
      <c r="P82" s="69">
        <f t="shared" si="23"/>
        <v>1.5625</v>
      </c>
      <c r="Q82" s="69"/>
      <c r="R82" s="69">
        <f t="shared" si="24"/>
        <v>0</v>
      </c>
      <c r="S82" s="69"/>
      <c r="T82" s="69">
        <f t="shared" si="25"/>
        <v>0</v>
      </c>
      <c r="U82" s="50"/>
    </row>
    <row r="83" spans="1:21" s="35" customFormat="1" ht="21">
      <c r="A83" s="59" t="s">
        <v>188</v>
      </c>
      <c r="B83" s="59"/>
      <c r="C83" s="51">
        <f>SUM(C76:C82)</f>
        <v>520000</v>
      </c>
      <c r="D83" s="51">
        <f aca="true" t="shared" si="26" ref="D83:L83">SUM(D76:D82)</f>
        <v>6.35141654910439</v>
      </c>
      <c r="E83" s="51">
        <f t="shared" si="26"/>
        <v>468560</v>
      </c>
      <c r="F83" s="51">
        <f t="shared" si="26"/>
        <v>5.723114881246832</v>
      </c>
      <c r="G83" s="51">
        <f t="shared" si="26"/>
        <v>0</v>
      </c>
      <c r="H83" s="51">
        <f t="shared" si="26"/>
        <v>0</v>
      </c>
      <c r="I83" s="51">
        <f t="shared" si="26"/>
        <v>11440</v>
      </c>
      <c r="J83" s="51">
        <f t="shared" si="26"/>
        <v>0.13973116408029657</v>
      </c>
      <c r="K83" s="51">
        <f t="shared" si="26"/>
        <v>40000</v>
      </c>
      <c r="L83" s="51">
        <f t="shared" si="26"/>
        <v>0.4885705037772607</v>
      </c>
      <c r="M83" s="70">
        <f>SUM(M76:M82)</f>
        <v>7</v>
      </c>
      <c r="N83" s="70">
        <f>SUM(N76:N82)</f>
        <v>10.9375</v>
      </c>
      <c r="O83" s="70">
        <f>SUM(O76:O82)</f>
        <v>3</v>
      </c>
      <c r="P83" s="70">
        <f>SUM(P76:P82)</f>
        <v>4.6875</v>
      </c>
      <c r="Q83" s="70">
        <f>SUM(Q76:Q82)</f>
        <v>0</v>
      </c>
      <c r="R83" s="70">
        <f>SUM(R76:R82)</f>
        <v>0</v>
      </c>
      <c r="S83" s="70">
        <f>SUM(S76:S82)</f>
        <v>4</v>
      </c>
      <c r="T83" s="70">
        <f>SUM(T76:T82)</f>
        <v>6.25</v>
      </c>
      <c r="U83" s="51"/>
    </row>
    <row r="84" spans="1:21" s="35" customFormat="1" ht="21">
      <c r="A84" s="62" t="s">
        <v>204</v>
      </c>
      <c r="B84" s="62"/>
      <c r="C84" s="52">
        <f>+C83+C74+C65+C60+C35+C27</f>
        <v>8187150</v>
      </c>
      <c r="D84" s="52">
        <f aca="true" t="shared" si="27" ref="D84:L84">+D83+D74+D65+D60+D35+D27</f>
        <v>99.99999999999999</v>
      </c>
      <c r="E84" s="52">
        <f t="shared" si="27"/>
        <v>6213419.68</v>
      </c>
      <c r="F84" s="52">
        <f t="shared" si="27"/>
        <v>75.89233958092863</v>
      </c>
      <c r="G84" s="52">
        <f t="shared" si="27"/>
        <v>0</v>
      </c>
      <c r="H84" s="52">
        <f t="shared" si="27"/>
        <v>0</v>
      </c>
      <c r="I84" s="52">
        <f t="shared" si="27"/>
        <v>1473730.3199999998</v>
      </c>
      <c r="J84" s="52">
        <f t="shared" si="27"/>
        <v>18.000529121855593</v>
      </c>
      <c r="K84" s="52">
        <f t="shared" si="27"/>
        <v>500000</v>
      </c>
      <c r="L84" s="52">
        <f t="shared" si="27"/>
        <v>6.1071312972157585</v>
      </c>
      <c r="M84" s="71">
        <f>+M83+M74+M65+M60+M35+M27</f>
        <v>64</v>
      </c>
      <c r="N84" s="71">
        <f>+N83+N74+N65+N60+N35+N27</f>
        <v>100</v>
      </c>
      <c r="O84" s="71">
        <f>+O83+O74+O65+O60+O35+O27</f>
        <v>52</v>
      </c>
      <c r="P84" s="71">
        <f>+P83+P74+P65+P60+P35+P27</f>
        <v>81.25</v>
      </c>
      <c r="Q84" s="71">
        <f>+Q83+Q74+Q65+Q60+Q35+Q27</f>
        <v>0</v>
      </c>
      <c r="R84" s="71">
        <f>+R83+R74+R65+R60+R35+R27</f>
        <v>0</v>
      </c>
      <c r="S84" s="71">
        <f>+S83+S74+S65+S60+S35+S27</f>
        <v>12</v>
      </c>
      <c r="T84" s="71">
        <f>+T83+T74+T65+T60+T35+T27</f>
        <v>18.75</v>
      </c>
      <c r="U84" s="52"/>
    </row>
  </sheetData>
  <sheetProtection/>
  <mergeCells count="28">
    <mergeCell ref="A1:U1"/>
    <mergeCell ref="A2:T2"/>
    <mergeCell ref="A3:U3"/>
    <mergeCell ref="M5:N6"/>
    <mergeCell ref="O5:P6"/>
    <mergeCell ref="Q5:R6"/>
    <mergeCell ref="S5:T6"/>
    <mergeCell ref="U5:U7"/>
    <mergeCell ref="A5:A7"/>
    <mergeCell ref="B5:B7"/>
    <mergeCell ref="C5:D6"/>
    <mergeCell ref="E5:F6"/>
    <mergeCell ref="G5:H6"/>
    <mergeCell ref="I5:J6"/>
    <mergeCell ref="K5:L6"/>
    <mergeCell ref="A84:B84"/>
    <mergeCell ref="A83:B83"/>
    <mergeCell ref="A4:C4"/>
    <mergeCell ref="A27:B27"/>
    <mergeCell ref="A35:B35"/>
    <mergeCell ref="A60:B60"/>
    <mergeCell ref="A28:C28"/>
    <mergeCell ref="A36:C36"/>
    <mergeCell ref="A61:C61"/>
    <mergeCell ref="A66:C66"/>
    <mergeCell ref="A75:C75"/>
    <mergeCell ref="A65:B65"/>
    <mergeCell ref="A74:B74"/>
  </mergeCells>
  <printOptions/>
  <pageMargins left="0.15748031496062992" right="0.15748031496062992" top="0.4330708661417323" bottom="0.59" header="0.51" footer="0.15"/>
  <pageSetup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40">
      <selection activeCell="E197" sqref="E197"/>
    </sheetView>
  </sheetViews>
  <sheetFormatPr defaultColWidth="9.140625" defaultRowHeight="15"/>
  <cols>
    <col min="1" max="1" width="42.7109375" style="0" customWidth="1"/>
    <col min="2" max="2" width="37.7109375" style="0" customWidth="1"/>
    <col min="5" max="5" width="10.140625" style="0" bestFit="1" customWidth="1"/>
  </cols>
  <sheetData>
    <row r="1" spans="1:4" ht="18">
      <c r="A1" s="13" t="s">
        <v>77</v>
      </c>
      <c r="B1" s="13"/>
      <c r="C1" s="13"/>
      <c r="D1" s="13"/>
    </row>
    <row r="2" spans="1:4" ht="18">
      <c r="A2" s="13" t="s">
        <v>1</v>
      </c>
      <c r="B2" s="13"/>
      <c r="C2" s="13"/>
      <c r="D2" s="13"/>
    </row>
    <row r="3" spans="1:4" ht="14.25">
      <c r="A3" s="14"/>
      <c r="B3" s="14"/>
      <c r="C3" s="14"/>
      <c r="D3" s="14"/>
    </row>
    <row r="4" spans="1:4" ht="14.25">
      <c r="A4" s="14"/>
      <c r="B4" s="14"/>
      <c r="C4" s="14"/>
      <c r="D4" s="14"/>
    </row>
    <row r="5" spans="1:4" ht="14.25">
      <c r="A5" s="14"/>
      <c r="B5" s="14"/>
      <c r="C5" s="14"/>
      <c r="D5" s="14"/>
    </row>
    <row r="6" spans="1:4" ht="14.25">
      <c r="A6" s="15"/>
      <c r="B6" s="15"/>
      <c r="C6" s="15"/>
      <c r="D6" s="15"/>
    </row>
    <row r="7" spans="1:4" ht="14.25">
      <c r="A7" s="23" t="s">
        <v>78</v>
      </c>
      <c r="B7" s="24"/>
      <c r="C7" s="24"/>
      <c r="D7" s="25"/>
    </row>
    <row r="8" spans="1:4" ht="28.5">
      <c r="A8" s="26" t="s">
        <v>79</v>
      </c>
      <c r="B8" s="16" t="s">
        <v>80</v>
      </c>
      <c r="C8" s="16" t="s">
        <v>82</v>
      </c>
      <c r="D8" s="16" t="s">
        <v>84</v>
      </c>
    </row>
    <row r="9" spans="1:4" ht="14.25">
      <c r="A9" s="27"/>
      <c r="B9" s="17" t="s">
        <v>81</v>
      </c>
      <c r="C9" s="17" t="s">
        <v>83</v>
      </c>
      <c r="D9" s="17" t="s">
        <v>83</v>
      </c>
    </row>
    <row r="10" spans="1:4" ht="14.25">
      <c r="A10" s="28"/>
      <c r="B10" s="18"/>
      <c r="C10" s="18"/>
      <c r="D10" s="18"/>
    </row>
    <row r="11" spans="1:4" ht="15.75">
      <c r="A11" s="29" t="s">
        <v>4</v>
      </c>
      <c r="B11" s="30"/>
      <c r="C11" s="30"/>
      <c r="D11" s="31"/>
    </row>
    <row r="12" spans="1:4" ht="15.75">
      <c r="A12" s="19" t="s">
        <v>5</v>
      </c>
      <c r="B12" s="20">
        <v>100</v>
      </c>
      <c r="C12" s="21">
        <v>70000</v>
      </c>
      <c r="D12" s="21">
        <v>70000</v>
      </c>
    </row>
    <row r="13" spans="1:4" ht="15.75">
      <c r="A13" s="19" t="s">
        <v>7</v>
      </c>
      <c r="B13" s="20">
        <v>100</v>
      </c>
      <c r="C13" s="21">
        <v>108000</v>
      </c>
      <c r="D13" s="21">
        <v>108000</v>
      </c>
    </row>
    <row r="14" spans="1:4" ht="15.75">
      <c r="A14" s="19" t="s">
        <v>8</v>
      </c>
      <c r="B14" s="20">
        <v>100</v>
      </c>
      <c r="C14" s="21">
        <v>175000</v>
      </c>
      <c r="D14" s="21">
        <v>175000</v>
      </c>
    </row>
    <row r="15" spans="1:4" ht="15.75">
      <c r="A15" s="19" t="s">
        <v>9</v>
      </c>
      <c r="B15" s="20">
        <v>100</v>
      </c>
      <c r="C15" s="21">
        <v>10080</v>
      </c>
      <c r="D15" s="21">
        <v>10080</v>
      </c>
    </row>
    <row r="16" spans="1:4" ht="15.75">
      <c r="A16" s="19" t="s">
        <v>10</v>
      </c>
      <c r="B16" s="20">
        <v>100</v>
      </c>
      <c r="C16" s="21">
        <v>370000</v>
      </c>
      <c r="D16" s="21">
        <v>370000</v>
      </c>
    </row>
    <row r="17" spans="1:4" ht="15.75">
      <c r="A17" s="19" t="s">
        <v>85</v>
      </c>
      <c r="B17" s="20">
        <v>100</v>
      </c>
      <c r="C17" s="21">
        <v>76800</v>
      </c>
      <c r="D17" s="21">
        <v>76800</v>
      </c>
    </row>
    <row r="18" spans="1:4" ht="15.75">
      <c r="A18" s="19" t="s">
        <v>86</v>
      </c>
      <c r="B18" s="20">
        <v>100</v>
      </c>
      <c r="C18" s="21">
        <v>93000</v>
      </c>
      <c r="D18" s="21">
        <v>93000</v>
      </c>
    </row>
    <row r="19" spans="1:4" ht="15.75">
      <c r="A19" s="19" t="s">
        <v>87</v>
      </c>
      <c r="B19" s="20">
        <v>100</v>
      </c>
      <c r="C19" s="21">
        <v>185000</v>
      </c>
      <c r="D19" s="21">
        <v>185000</v>
      </c>
    </row>
    <row r="20" spans="1:4" ht="15.75">
      <c r="A20" s="19" t="s">
        <v>88</v>
      </c>
      <c r="B20" s="20">
        <v>100</v>
      </c>
      <c r="C20" s="21">
        <v>54000</v>
      </c>
      <c r="D20" s="21">
        <v>54000</v>
      </c>
    </row>
    <row r="21" spans="1:4" ht="15.75">
      <c r="A21" s="19" t="s">
        <v>89</v>
      </c>
      <c r="B21" s="20">
        <v>100</v>
      </c>
      <c r="C21" s="21">
        <v>36000</v>
      </c>
      <c r="D21" s="21">
        <v>36000</v>
      </c>
    </row>
    <row r="22" spans="1:4" ht="15.75">
      <c r="A22" s="19" t="s">
        <v>90</v>
      </c>
      <c r="B22" s="20">
        <v>100</v>
      </c>
      <c r="C22" s="21">
        <v>79000</v>
      </c>
      <c r="D22" s="21">
        <v>79000</v>
      </c>
    </row>
    <row r="23" spans="1:4" ht="15.75">
      <c r="A23" s="19" t="s">
        <v>91</v>
      </c>
      <c r="B23" s="20">
        <v>100</v>
      </c>
      <c r="C23" s="21">
        <v>1995</v>
      </c>
      <c r="D23" s="21">
        <v>1995</v>
      </c>
    </row>
    <row r="24" spans="1:4" ht="15.75">
      <c r="A24" s="19"/>
      <c r="B24" s="19"/>
      <c r="C24" s="21">
        <v>2000</v>
      </c>
      <c r="D24" s="21">
        <v>2000</v>
      </c>
    </row>
    <row r="25" spans="1:4" ht="15.75">
      <c r="A25" s="19"/>
      <c r="B25" s="19"/>
      <c r="C25" s="22">
        <v>500</v>
      </c>
      <c r="D25" s="22">
        <v>500</v>
      </c>
    </row>
    <row r="26" spans="1:4" ht="15.75">
      <c r="A26" s="19"/>
      <c r="B26" s="19"/>
      <c r="C26" s="21">
        <v>6840</v>
      </c>
      <c r="D26" s="21">
        <v>6840</v>
      </c>
    </row>
    <row r="27" spans="1:4" ht="15.75">
      <c r="A27" s="19"/>
      <c r="B27" s="19"/>
      <c r="C27" s="21">
        <v>8040</v>
      </c>
      <c r="D27" s="21">
        <v>8040</v>
      </c>
    </row>
    <row r="28" spans="1:4" ht="15.75">
      <c r="A28" s="19" t="s">
        <v>92</v>
      </c>
      <c r="B28" s="20">
        <v>100</v>
      </c>
      <c r="C28" s="22">
        <v>102.72</v>
      </c>
      <c r="D28" s="22">
        <v>102.72</v>
      </c>
    </row>
    <row r="29" spans="1:4" ht="15.75">
      <c r="A29" s="19"/>
      <c r="B29" s="19"/>
      <c r="C29" s="22">
        <v>308.16</v>
      </c>
      <c r="D29" s="22">
        <v>308.16</v>
      </c>
    </row>
    <row r="30" spans="1:4" ht="15.75">
      <c r="A30" s="19"/>
      <c r="B30" s="19"/>
      <c r="C30" s="21">
        <v>1232.64</v>
      </c>
      <c r="D30" s="21">
        <v>1232.64</v>
      </c>
    </row>
    <row r="31" spans="1:4" ht="15.75">
      <c r="A31" s="19"/>
      <c r="B31" s="19"/>
      <c r="C31" s="21">
        <v>2568</v>
      </c>
      <c r="D31" s="21">
        <v>2568</v>
      </c>
    </row>
    <row r="32" spans="1:4" ht="15.75">
      <c r="A32" s="19"/>
      <c r="B32" s="19"/>
      <c r="C32" s="21">
        <v>3389.76</v>
      </c>
      <c r="D32" s="21">
        <v>3389.76</v>
      </c>
    </row>
    <row r="33" spans="1:4" ht="15.75">
      <c r="A33" s="19"/>
      <c r="B33" s="19"/>
      <c r="C33" s="21">
        <v>2000</v>
      </c>
      <c r="D33" s="21">
        <v>2000</v>
      </c>
    </row>
    <row r="34" spans="1:4" ht="15.75">
      <c r="A34" s="19"/>
      <c r="B34" s="19"/>
      <c r="C34" s="21">
        <v>1200</v>
      </c>
      <c r="D34" s="21">
        <v>1200</v>
      </c>
    </row>
    <row r="35" spans="1:4" ht="15.75">
      <c r="A35" s="19"/>
      <c r="B35" s="19"/>
      <c r="C35" s="21">
        <v>20334</v>
      </c>
      <c r="D35" s="21">
        <v>20334</v>
      </c>
    </row>
    <row r="36" spans="1:4" ht="15.75">
      <c r="A36" s="19"/>
      <c r="B36" s="19"/>
      <c r="C36" s="21">
        <v>4622.4</v>
      </c>
      <c r="D36" s="21">
        <v>4622.4</v>
      </c>
    </row>
    <row r="37" spans="1:4" ht="15.75">
      <c r="A37" s="19"/>
      <c r="B37" s="19"/>
      <c r="C37" s="21">
        <v>21590</v>
      </c>
      <c r="D37" s="21">
        <v>21590</v>
      </c>
    </row>
    <row r="38" spans="1:4" ht="15.75">
      <c r="A38" s="19" t="s">
        <v>93</v>
      </c>
      <c r="B38" s="20">
        <v>100</v>
      </c>
      <c r="C38" s="21">
        <v>17400</v>
      </c>
      <c r="D38" s="21">
        <v>17400</v>
      </c>
    </row>
    <row r="39" spans="1:4" ht="15.75">
      <c r="A39" s="19"/>
      <c r="B39" s="19"/>
      <c r="C39" s="21">
        <v>4000</v>
      </c>
      <c r="D39" s="21">
        <v>4000</v>
      </c>
    </row>
    <row r="40" spans="1:4" ht="15.75">
      <c r="A40" s="19"/>
      <c r="B40" s="19"/>
      <c r="C40" s="21">
        <v>9000</v>
      </c>
      <c r="D40" s="21">
        <v>9000</v>
      </c>
    </row>
    <row r="41" spans="1:4" ht="15.75">
      <c r="A41" s="19"/>
      <c r="B41" s="19"/>
      <c r="C41" s="21">
        <v>1000</v>
      </c>
      <c r="D41" s="21">
        <v>1000</v>
      </c>
    </row>
    <row r="42" spans="1:4" ht="15.75">
      <c r="A42" s="19"/>
      <c r="B42" s="19"/>
      <c r="C42" s="21">
        <v>3000</v>
      </c>
      <c r="D42" s="21">
        <v>3000</v>
      </c>
    </row>
    <row r="43" spans="1:4" ht="15.75">
      <c r="A43" s="19"/>
      <c r="B43" s="19"/>
      <c r="C43" s="21">
        <v>16000</v>
      </c>
      <c r="D43" s="21">
        <v>16000</v>
      </c>
    </row>
    <row r="44" spans="1:4" ht="15.75">
      <c r="A44" s="19"/>
      <c r="B44" s="19"/>
      <c r="C44" s="21">
        <v>4211.52</v>
      </c>
      <c r="D44" s="21">
        <v>4211.52</v>
      </c>
    </row>
    <row r="45" spans="1:4" ht="15.75">
      <c r="A45" s="19"/>
      <c r="B45" s="19"/>
      <c r="C45" s="22">
        <v>616.32</v>
      </c>
      <c r="D45" s="22">
        <v>616.32</v>
      </c>
    </row>
    <row r="46" spans="1:4" ht="15.75">
      <c r="A46" s="19"/>
      <c r="B46" s="19"/>
      <c r="C46" s="22">
        <v>308.16</v>
      </c>
      <c r="D46" s="22">
        <v>308.16</v>
      </c>
    </row>
    <row r="47" spans="1:4" ht="15.75">
      <c r="A47" s="19" t="s">
        <v>94</v>
      </c>
      <c r="B47" s="20">
        <v>100</v>
      </c>
      <c r="C47" s="21">
        <v>2000</v>
      </c>
      <c r="D47" s="21">
        <v>2000</v>
      </c>
    </row>
    <row r="48" spans="1:4" ht="15.75">
      <c r="A48" s="19"/>
      <c r="B48" s="19"/>
      <c r="C48" s="21">
        <v>27360</v>
      </c>
      <c r="D48" s="21">
        <v>27360</v>
      </c>
    </row>
    <row r="49" spans="1:4" ht="15.75">
      <c r="A49" s="19"/>
      <c r="B49" s="19"/>
      <c r="C49" s="21">
        <v>25560</v>
      </c>
      <c r="D49" s="21">
        <v>25560</v>
      </c>
    </row>
    <row r="50" spans="1:4" ht="15.75">
      <c r="A50" s="19"/>
      <c r="B50" s="19"/>
      <c r="C50" s="21">
        <v>27120</v>
      </c>
      <c r="D50" s="21">
        <v>27120</v>
      </c>
    </row>
    <row r="51" spans="1:4" ht="15.75">
      <c r="A51" s="19"/>
      <c r="B51" s="19"/>
      <c r="C51" s="21">
        <v>25560</v>
      </c>
      <c r="D51" s="21">
        <v>25560</v>
      </c>
    </row>
    <row r="52" spans="1:4" ht="15.75">
      <c r="A52" s="19"/>
      <c r="B52" s="19"/>
      <c r="C52" s="21">
        <v>22560</v>
      </c>
      <c r="D52" s="21">
        <v>22560</v>
      </c>
    </row>
    <row r="53" spans="1:4" ht="15.75">
      <c r="A53" s="19"/>
      <c r="B53" s="19"/>
      <c r="C53" s="21">
        <v>25920</v>
      </c>
      <c r="D53" s="21">
        <v>25920</v>
      </c>
    </row>
    <row r="54" spans="1:4" ht="15.75">
      <c r="A54" s="19"/>
      <c r="B54" s="19"/>
      <c r="C54" s="21">
        <v>4800</v>
      </c>
      <c r="D54" s="21">
        <v>4800</v>
      </c>
    </row>
    <row r="55" spans="1:4" ht="15.75">
      <c r="A55" s="19"/>
      <c r="B55" s="19"/>
      <c r="C55" s="21">
        <v>24720</v>
      </c>
      <c r="D55" s="21">
        <v>24720</v>
      </c>
    </row>
    <row r="56" spans="1:4" ht="15.75">
      <c r="A56" s="19"/>
      <c r="B56" s="19"/>
      <c r="C56" s="21">
        <v>27600</v>
      </c>
      <c r="D56" s="21">
        <v>27600</v>
      </c>
    </row>
    <row r="57" spans="1:4" ht="15.75">
      <c r="A57" s="19"/>
      <c r="B57" s="19"/>
      <c r="C57" s="21">
        <v>25320</v>
      </c>
      <c r="D57" s="21">
        <v>25320</v>
      </c>
    </row>
    <row r="58" spans="1:4" ht="15.75">
      <c r="A58" s="19"/>
      <c r="B58" s="19"/>
      <c r="C58" s="22">
        <v>840</v>
      </c>
      <c r="D58" s="22">
        <v>840</v>
      </c>
    </row>
    <row r="59" spans="1:4" ht="15.75">
      <c r="A59" s="19"/>
      <c r="B59" s="19"/>
      <c r="C59" s="21">
        <v>27480</v>
      </c>
      <c r="D59" s="21">
        <v>27480</v>
      </c>
    </row>
    <row r="60" spans="1:4" ht="15.75">
      <c r="A60" s="19"/>
      <c r="B60" s="19"/>
      <c r="C60" s="21">
        <v>27120</v>
      </c>
      <c r="D60" s="21">
        <v>27120</v>
      </c>
    </row>
    <row r="61" spans="1:4" ht="15.75">
      <c r="A61" s="19"/>
      <c r="B61" s="19"/>
      <c r="C61" s="21">
        <v>23640</v>
      </c>
      <c r="D61" s="21">
        <v>23640</v>
      </c>
    </row>
    <row r="62" spans="1:4" ht="15.75">
      <c r="A62" s="19" t="s">
        <v>95</v>
      </c>
      <c r="B62" s="20">
        <v>100</v>
      </c>
      <c r="C62" s="21">
        <v>1250</v>
      </c>
      <c r="D62" s="21">
        <v>1250</v>
      </c>
    </row>
    <row r="63" spans="1:4" ht="15.75">
      <c r="A63" s="19"/>
      <c r="B63" s="19"/>
      <c r="C63" s="21">
        <v>17985</v>
      </c>
      <c r="D63" s="21">
        <v>17985</v>
      </c>
    </row>
    <row r="64" spans="1:4" ht="15.75">
      <c r="A64" s="19" t="s">
        <v>96</v>
      </c>
      <c r="B64" s="20">
        <v>100</v>
      </c>
      <c r="C64" s="21">
        <v>2000</v>
      </c>
      <c r="D64" s="21">
        <v>2000</v>
      </c>
    </row>
    <row r="65" spans="1:4" ht="15.75">
      <c r="A65" s="19"/>
      <c r="B65" s="19"/>
      <c r="C65" s="21">
        <v>4000</v>
      </c>
      <c r="D65" s="21">
        <v>4000</v>
      </c>
    </row>
    <row r="66" spans="1:4" ht="15.75">
      <c r="A66" s="19"/>
      <c r="B66" s="19"/>
      <c r="C66" s="21">
        <v>3000</v>
      </c>
      <c r="D66" s="21">
        <v>3000</v>
      </c>
    </row>
    <row r="67" spans="1:4" ht="15.75">
      <c r="A67" s="19"/>
      <c r="B67" s="19"/>
      <c r="C67" s="21">
        <v>3000</v>
      </c>
      <c r="D67" s="21">
        <v>3000</v>
      </c>
    </row>
    <row r="68" spans="1:4" ht="15.75">
      <c r="A68" s="19"/>
      <c r="B68" s="19"/>
      <c r="C68" s="21">
        <v>1500</v>
      </c>
      <c r="D68" s="21">
        <v>1500</v>
      </c>
    </row>
    <row r="69" spans="1:4" ht="15.75">
      <c r="A69" s="19"/>
      <c r="B69" s="19"/>
      <c r="C69" s="21">
        <v>6000</v>
      </c>
      <c r="D69" s="21">
        <v>6000</v>
      </c>
    </row>
    <row r="70" spans="1:4" ht="15.75">
      <c r="A70" s="19"/>
      <c r="B70" s="19"/>
      <c r="C70" s="21">
        <v>10000</v>
      </c>
      <c r="D70" s="21">
        <v>10000</v>
      </c>
    </row>
    <row r="71" spans="1:4" ht="15.75">
      <c r="A71" s="29" t="s">
        <v>25</v>
      </c>
      <c r="B71" s="30"/>
      <c r="C71" s="30"/>
      <c r="D71" s="31"/>
    </row>
    <row r="72" spans="1:4" ht="15.75">
      <c r="A72" s="19" t="s">
        <v>97</v>
      </c>
      <c r="B72" s="20">
        <v>100</v>
      </c>
      <c r="C72" s="21">
        <v>26300</v>
      </c>
      <c r="D72" s="21">
        <v>26300</v>
      </c>
    </row>
    <row r="73" spans="1:4" ht="15.75">
      <c r="A73" s="19" t="s">
        <v>98</v>
      </c>
      <c r="B73" s="20">
        <v>100</v>
      </c>
      <c r="C73" s="21">
        <v>6000</v>
      </c>
      <c r="D73" s="21">
        <v>6000</v>
      </c>
    </row>
    <row r="74" spans="1:4" ht="15.75">
      <c r="A74" s="19"/>
      <c r="B74" s="19"/>
      <c r="C74" s="21">
        <v>30670</v>
      </c>
      <c r="D74" s="21">
        <v>30670</v>
      </c>
    </row>
    <row r="75" spans="1:4" ht="15.75">
      <c r="A75" s="19"/>
      <c r="B75" s="19"/>
      <c r="C75" s="21">
        <v>96000</v>
      </c>
      <c r="D75" s="21">
        <v>96000</v>
      </c>
    </row>
    <row r="76" spans="1:4" ht="15.75">
      <c r="A76" s="19"/>
      <c r="B76" s="19"/>
      <c r="C76" s="21">
        <v>240000</v>
      </c>
      <c r="D76" s="21">
        <v>240000</v>
      </c>
    </row>
    <row r="77" spans="1:4" ht="15.75">
      <c r="A77" s="19" t="s">
        <v>99</v>
      </c>
      <c r="B77" s="20">
        <v>100</v>
      </c>
      <c r="C77" s="21">
        <v>19400</v>
      </c>
      <c r="D77" s="21">
        <v>19400</v>
      </c>
    </row>
    <row r="78" spans="1:4" ht="15.75">
      <c r="A78" s="19" t="s">
        <v>100</v>
      </c>
      <c r="B78" s="20">
        <v>100</v>
      </c>
      <c r="C78" s="21">
        <v>6200</v>
      </c>
      <c r="D78" s="21">
        <v>6200</v>
      </c>
    </row>
    <row r="79" spans="1:4" ht="15.75">
      <c r="A79" s="19"/>
      <c r="B79" s="19"/>
      <c r="C79" s="22">
        <v>800</v>
      </c>
      <c r="D79" s="22">
        <v>800</v>
      </c>
    </row>
    <row r="80" spans="1:4" ht="15.75">
      <c r="A80" s="19"/>
      <c r="B80" s="19"/>
      <c r="C80" s="21">
        <v>2000</v>
      </c>
      <c r="D80" s="21">
        <v>2000</v>
      </c>
    </row>
    <row r="81" spans="1:4" ht="15.75">
      <c r="A81" s="19" t="s">
        <v>101</v>
      </c>
      <c r="B81" s="20">
        <v>100</v>
      </c>
      <c r="C81" s="21">
        <v>13663</v>
      </c>
      <c r="D81" s="21">
        <v>13663</v>
      </c>
    </row>
    <row r="82" spans="1:4" ht="15.75">
      <c r="A82" s="19"/>
      <c r="B82" s="19"/>
      <c r="C82" s="21">
        <v>24000</v>
      </c>
      <c r="D82" s="21">
        <v>24000</v>
      </c>
    </row>
    <row r="83" spans="1:4" ht="15.75">
      <c r="A83" s="19"/>
      <c r="B83" s="19"/>
      <c r="C83" s="21">
        <v>86400</v>
      </c>
      <c r="D83" s="21">
        <v>86400</v>
      </c>
    </row>
    <row r="84" spans="1:4" ht="15.75">
      <c r="A84" s="19"/>
      <c r="B84" s="19"/>
      <c r="C84" s="21">
        <v>6600</v>
      </c>
      <c r="D84" s="21">
        <v>6600</v>
      </c>
    </row>
    <row r="85" spans="1:4" ht="15.75">
      <c r="A85" s="19"/>
      <c r="B85" s="19"/>
      <c r="C85" s="21">
        <v>6600</v>
      </c>
      <c r="D85" s="21">
        <v>6600</v>
      </c>
    </row>
    <row r="86" spans="1:4" ht="15.75">
      <c r="A86" s="29" t="s">
        <v>32</v>
      </c>
      <c r="B86" s="30"/>
      <c r="C86" s="30"/>
      <c r="D86" s="31"/>
    </row>
    <row r="87" spans="1:4" ht="15.75">
      <c r="A87" s="19" t="s">
        <v>102</v>
      </c>
      <c r="B87" s="20">
        <v>100</v>
      </c>
      <c r="C87" s="21">
        <v>3000</v>
      </c>
      <c r="D87" s="21">
        <v>3000</v>
      </c>
    </row>
    <row r="88" spans="1:4" ht="15.75">
      <c r="A88" s="19"/>
      <c r="B88" s="19"/>
      <c r="C88" s="21">
        <v>5000</v>
      </c>
      <c r="D88" s="21">
        <v>5000</v>
      </c>
    </row>
    <row r="89" spans="1:4" ht="15.75">
      <c r="A89" s="19"/>
      <c r="B89" s="19"/>
      <c r="C89" s="21">
        <v>5000</v>
      </c>
      <c r="D89" s="21">
        <v>5000</v>
      </c>
    </row>
    <row r="90" spans="1:4" ht="15.75">
      <c r="A90" s="19"/>
      <c r="B90" s="19"/>
      <c r="C90" s="21">
        <v>2000</v>
      </c>
      <c r="D90" s="21">
        <v>2000</v>
      </c>
    </row>
    <row r="91" spans="1:5" ht="15.75">
      <c r="A91" s="19" t="s">
        <v>103</v>
      </c>
      <c r="B91" s="20">
        <v>100</v>
      </c>
      <c r="C91" s="21">
        <v>11700</v>
      </c>
      <c r="D91" s="21">
        <v>11700</v>
      </c>
      <c r="E91" s="4">
        <f>SUM(D91:D126)</f>
        <v>754624</v>
      </c>
    </row>
    <row r="92" spans="1:4" ht="15.75">
      <c r="A92" s="19"/>
      <c r="B92" s="19"/>
      <c r="C92" s="21">
        <v>5460</v>
      </c>
      <c r="D92" s="21">
        <v>5460</v>
      </c>
    </row>
    <row r="93" spans="1:4" ht="15.75">
      <c r="A93" s="19"/>
      <c r="B93" s="19"/>
      <c r="C93" s="21">
        <v>5226</v>
      </c>
      <c r="D93" s="21">
        <v>5226</v>
      </c>
    </row>
    <row r="94" spans="1:4" ht="15.75">
      <c r="A94" s="19"/>
      <c r="B94" s="19"/>
      <c r="C94" s="21">
        <v>42900</v>
      </c>
      <c r="D94" s="21">
        <v>42900</v>
      </c>
    </row>
    <row r="95" spans="1:4" ht="15.75">
      <c r="A95" s="19"/>
      <c r="B95" s="19"/>
      <c r="C95" s="21">
        <v>20020</v>
      </c>
      <c r="D95" s="21">
        <v>20020</v>
      </c>
    </row>
    <row r="96" spans="1:4" ht="15.75">
      <c r="A96" s="19"/>
      <c r="B96" s="19"/>
      <c r="C96" s="21">
        <v>19162</v>
      </c>
      <c r="D96" s="21">
        <v>19162</v>
      </c>
    </row>
    <row r="97" spans="1:4" ht="15.75">
      <c r="A97" s="19"/>
      <c r="B97" s="19"/>
      <c r="C97" s="21">
        <v>39000</v>
      </c>
      <c r="D97" s="21">
        <v>39000</v>
      </c>
    </row>
    <row r="98" spans="1:4" ht="15.75">
      <c r="A98" s="19"/>
      <c r="B98" s="19"/>
      <c r="C98" s="21">
        <v>18200</v>
      </c>
      <c r="D98" s="21">
        <v>18200</v>
      </c>
    </row>
    <row r="99" spans="1:4" ht="15.75">
      <c r="A99" s="19"/>
      <c r="B99" s="19"/>
      <c r="C99" s="21">
        <v>17680</v>
      </c>
      <c r="D99" s="21">
        <v>17680</v>
      </c>
    </row>
    <row r="100" spans="1:4" ht="15.75">
      <c r="A100" s="19"/>
      <c r="B100" s="19"/>
      <c r="C100" s="21">
        <v>39000</v>
      </c>
      <c r="D100" s="21">
        <v>39000</v>
      </c>
    </row>
    <row r="101" spans="1:4" ht="15.75">
      <c r="A101" s="19"/>
      <c r="B101" s="19"/>
      <c r="C101" s="21">
        <v>18200</v>
      </c>
      <c r="D101" s="21">
        <v>18200</v>
      </c>
    </row>
    <row r="102" spans="1:4" ht="15.75">
      <c r="A102" s="19"/>
      <c r="B102" s="19"/>
      <c r="C102" s="21">
        <v>17680</v>
      </c>
      <c r="D102" s="21">
        <v>17680</v>
      </c>
    </row>
    <row r="103" spans="1:4" ht="15.75">
      <c r="A103" s="19"/>
      <c r="B103" s="19"/>
      <c r="C103" s="21">
        <v>29250</v>
      </c>
      <c r="D103" s="21">
        <v>29250</v>
      </c>
    </row>
    <row r="104" spans="1:4" ht="15.75">
      <c r="A104" s="19"/>
      <c r="B104" s="19"/>
      <c r="C104" s="21">
        <v>13650</v>
      </c>
      <c r="D104" s="21">
        <v>13650</v>
      </c>
    </row>
    <row r="105" spans="1:4" ht="15.75">
      <c r="A105" s="19"/>
      <c r="B105" s="19"/>
      <c r="C105" s="21">
        <v>13260</v>
      </c>
      <c r="D105" s="21">
        <v>13260</v>
      </c>
    </row>
    <row r="106" spans="1:4" ht="15.75">
      <c r="A106" s="19"/>
      <c r="B106" s="19"/>
      <c r="C106" s="21">
        <v>37050</v>
      </c>
      <c r="D106" s="21">
        <v>37050</v>
      </c>
    </row>
    <row r="107" spans="1:4" ht="15.75">
      <c r="A107" s="19"/>
      <c r="B107" s="19"/>
      <c r="C107" s="21">
        <v>16796</v>
      </c>
      <c r="D107" s="21">
        <v>16796</v>
      </c>
    </row>
    <row r="108" spans="1:4" ht="15.75">
      <c r="A108" s="19"/>
      <c r="B108" s="19"/>
      <c r="C108" s="21">
        <v>17290</v>
      </c>
      <c r="D108" s="21">
        <v>17290</v>
      </c>
    </row>
    <row r="109" spans="1:4" ht="15.75">
      <c r="A109" s="19"/>
      <c r="B109" s="19"/>
      <c r="C109" s="21">
        <v>19500</v>
      </c>
      <c r="D109" s="21">
        <v>19500</v>
      </c>
    </row>
    <row r="110" spans="1:4" ht="15.75">
      <c r="A110" s="19"/>
      <c r="B110" s="19"/>
      <c r="C110" s="21">
        <v>9100</v>
      </c>
      <c r="D110" s="21">
        <v>9100</v>
      </c>
    </row>
    <row r="111" spans="1:4" ht="15.75">
      <c r="A111" s="19"/>
      <c r="B111" s="19"/>
      <c r="C111" s="21">
        <v>8710</v>
      </c>
      <c r="D111" s="21">
        <v>8710</v>
      </c>
    </row>
    <row r="112" spans="1:4" ht="15.75">
      <c r="A112" s="19"/>
      <c r="B112" s="19"/>
      <c r="C112" s="21">
        <v>42900</v>
      </c>
      <c r="D112" s="21">
        <v>42900</v>
      </c>
    </row>
    <row r="113" spans="1:4" ht="15.75">
      <c r="A113" s="19"/>
      <c r="B113" s="19"/>
      <c r="C113" s="21">
        <v>20020</v>
      </c>
      <c r="D113" s="21">
        <v>20020</v>
      </c>
    </row>
    <row r="114" spans="1:4" ht="15.75">
      <c r="A114" s="19"/>
      <c r="B114" s="19"/>
      <c r="C114" s="21">
        <v>19162</v>
      </c>
      <c r="D114" s="21">
        <v>19162</v>
      </c>
    </row>
    <row r="115" spans="1:4" ht="15.75">
      <c r="A115" s="19"/>
      <c r="B115" s="19"/>
      <c r="C115" s="21">
        <v>37050</v>
      </c>
      <c r="D115" s="21">
        <v>37050</v>
      </c>
    </row>
    <row r="116" spans="1:4" ht="15.75">
      <c r="A116" s="19"/>
      <c r="B116" s="19"/>
      <c r="C116" s="21">
        <v>17290</v>
      </c>
      <c r="D116" s="21">
        <v>17290</v>
      </c>
    </row>
    <row r="117" spans="1:4" ht="15.75">
      <c r="A117" s="19"/>
      <c r="B117" s="19"/>
      <c r="C117" s="21">
        <v>16549</v>
      </c>
      <c r="D117" s="21">
        <v>16549</v>
      </c>
    </row>
    <row r="118" spans="1:4" ht="15.75">
      <c r="A118" s="19"/>
      <c r="B118" s="19"/>
      <c r="C118" s="21">
        <v>42900</v>
      </c>
      <c r="D118" s="21">
        <v>42900</v>
      </c>
    </row>
    <row r="119" spans="1:4" ht="15.75">
      <c r="A119" s="19"/>
      <c r="B119" s="19"/>
      <c r="C119" s="21">
        <v>20020</v>
      </c>
      <c r="D119" s="21">
        <v>20020</v>
      </c>
    </row>
    <row r="120" spans="1:4" ht="15.75">
      <c r="A120" s="19"/>
      <c r="B120" s="19"/>
      <c r="C120" s="21">
        <v>19162</v>
      </c>
      <c r="D120" s="21">
        <v>19162</v>
      </c>
    </row>
    <row r="121" spans="1:4" ht="15.75">
      <c r="A121" s="19"/>
      <c r="B121" s="19"/>
      <c r="C121" s="21">
        <v>42900</v>
      </c>
      <c r="D121" s="21">
        <v>42900</v>
      </c>
    </row>
    <row r="122" spans="1:4" ht="15.75">
      <c r="A122" s="19"/>
      <c r="B122" s="19"/>
      <c r="C122" s="21">
        <v>20020</v>
      </c>
      <c r="D122" s="21">
        <v>20020</v>
      </c>
    </row>
    <row r="123" spans="1:4" ht="15.75">
      <c r="A123" s="19"/>
      <c r="B123" s="19"/>
      <c r="C123" s="21">
        <v>19162</v>
      </c>
      <c r="D123" s="21">
        <v>19162</v>
      </c>
    </row>
    <row r="124" spans="1:4" ht="15.75">
      <c r="A124" s="19"/>
      <c r="B124" s="19"/>
      <c r="C124" s="21">
        <v>9750</v>
      </c>
      <c r="D124" s="21">
        <v>9750</v>
      </c>
    </row>
    <row r="125" spans="1:4" ht="15.75">
      <c r="A125" s="19"/>
      <c r="B125" s="19"/>
      <c r="C125" s="21">
        <v>4550</v>
      </c>
      <c r="D125" s="21">
        <v>4550</v>
      </c>
    </row>
    <row r="126" spans="1:4" ht="15.75">
      <c r="A126" s="19"/>
      <c r="B126" s="19"/>
      <c r="C126" s="21">
        <v>4355</v>
      </c>
      <c r="D126" s="21">
        <v>4355</v>
      </c>
    </row>
    <row r="127" spans="1:4" ht="28.5">
      <c r="A127" s="19" t="s">
        <v>104</v>
      </c>
      <c r="B127" s="20">
        <v>100</v>
      </c>
      <c r="C127" s="21">
        <v>113100</v>
      </c>
      <c r="D127" s="21">
        <v>113100</v>
      </c>
    </row>
    <row r="128" spans="1:4" ht="15.75">
      <c r="A128" s="19"/>
      <c r="B128" s="19"/>
      <c r="C128" s="21">
        <v>113100</v>
      </c>
      <c r="D128" s="21">
        <v>113100</v>
      </c>
    </row>
    <row r="129" spans="1:4" ht="28.5">
      <c r="A129" s="19" t="s">
        <v>105</v>
      </c>
      <c r="B129" s="20">
        <v>100</v>
      </c>
      <c r="C129" s="21">
        <v>15000</v>
      </c>
      <c r="D129" s="21">
        <v>15000</v>
      </c>
    </row>
    <row r="130" spans="1:4" ht="15.75">
      <c r="A130" s="19" t="s">
        <v>106</v>
      </c>
      <c r="B130" s="20">
        <v>100</v>
      </c>
      <c r="C130" s="21">
        <v>193700</v>
      </c>
      <c r="D130" s="21">
        <v>193700</v>
      </c>
    </row>
    <row r="131" spans="1:4" ht="15.75">
      <c r="A131" s="19"/>
      <c r="B131" s="19"/>
      <c r="C131" s="21">
        <v>193700</v>
      </c>
      <c r="D131" s="21">
        <v>193700</v>
      </c>
    </row>
    <row r="132" spans="1:4" ht="28.5">
      <c r="A132" s="19" t="s">
        <v>107</v>
      </c>
      <c r="B132" s="20">
        <v>100</v>
      </c>
      <c r="C132" s="21">
        <v>15000</v>
      </c>
      <c r="D132" s="21">
        <v>15000</v>
      </c>
    </row>
    <row r="133" spans="1:4" ht="15.75">
      <c r="A133" s="19" t="s">
        <v>108</v>
      </c>
      <c r="B133" s="20">
        <v>100</v>
      </c>
      <c r="C133" s="21">
        <v>148200</v>
      </c>
      <c r="D133" s="21">
        <v>148200</v>
      </c>
    </row>
    <row r="134" spans="1:4" ht="15.75">
      <c r="A134" s="19"/>
      <c r="B134" s="19"/>
      <c r="C134" s="21">
        <v>148200</v>
      </c>
      <c r="D134" s="21">
        <v>148200</v>
      </c>
    </row>
    <row r="135" spans="1:4" ht="28.5">
      <c r="A135" s="19" t="s">
        <v>109</v>
      </c>
      <c r="B135" s="20">
        <v>100</v>
      </c>
      <c r="C135" s="21">
        <v>15000</v>
      </c>
      <c r="D135" s="21">
        <v>15000</v>
      </c>
    </row>
    <row r="136" spans="1:4" ht="28.5">
      <c r="A136" s="19" t="s">
        <v>110</v>
      </c>
      <c r="B136" s="20">
        <v>100</v>
      </c>
      <c r="C136" s="21">
        <v>175500</v>
      </c>
      <c r="D136" s="21">
        <v>175500</v>
      </c>
    </row>
    <row r="137" spans="1:4" ht="15.75">
      <c r="A137" s="19"/>
      <c r="B137" s="19"/>
      <c r="C137" s="21">
        <v>175500</v>
      </c>
      <c r="D137" s="21">
        <v>175500</v>
      </c>
    </row>
    <row r="138" spans="1:4" ht="28.5">
      <c r="A138" s="19" t="s">
        <v>111</v>
      </c>
      <c r="B138" s="20">
        <v>100</v>
      </c>
      <c r="C138" s="21">
        <v>15000</v>
      </c>
      <c r="D138" s="21">
        <v>15000</v>
      </c>
    </row>
    <row r="139" spans="1:4" ht="28.5">
      <c r="A139" s="19" t="s">
        <v>112</v>
      </c>
      <c r="B139" s="20">
        <v>100</v>
      </c>
      <c r="C139" s="21">
        <v>106600</v>
      </c>
      <c r="D139" s="21">
        <v>106600</v>
      </c>
    </row>
    <row r="140" spans="1:4" ht="15.75">
      <c r="A140" s="19"/>
      <c r="B140" s="19"/>
      <c r="C140" s="21">
        <v>106600</v>
      </c>
      <c r="D140" s="21">
        <v>106600</v>
      </c>
    </row>
    <row r="141" spans="1:4" ht="28.5">
      <c r="A141" s="19" t="s">
        <v>113</v>
      </c>
      <c r="B141" s="20">
        <v>100</v>
      </c>
      <c r="C141" s="21">
        <v>15000</v>
      </c>
      <c r="D141" s="21">
        <v>15000</v>
      </c>
    </row>
    <row r="142" spans="1:4" ht="28.5">
      <c r="A142" s="19" t="s">
        <v>114</v>
      </c>
      <c r="B142" s="20">
        <v>100</v>
      </c>
      <c r="C142" s="21">
        <v>179400</v>
      </c>
      <c r="D142" s="21">
        <v>179400</v>
      </c>
    </row>
    <row r="143" spans="1:4" ht="15.75">
      <c r="A143" s="19"/>
      <c r="B143" s="19"/>
      <c r="C143" s="21">
        <v>179400</v>
      </c>
      <c r="D143" s="21">
        <v>179400</v>
      </c>
    </row>
    <row r="144" spans="1:4" ht="28.5">
      <c r="A144" s="19" t="s">
        <v>115</v>
      </c>
      <c r="B144" s="20">
        <v>100</v>
      </c>
      <c r="C144" s="21">
        <v>15000</v>
      </c>
      <c r="D144" s="21">
        <v>15000</v>
      </c>
    </row>
    <row r="145" spans="1:4" ht="15.75">
      <c r="A145" s="19"/>
      <c r="B145" s="19"/>
      <c r="C145" s="21">
        <v>5000</v>
      </c>
      <c r="D145" s="21">
        <v>5000</v>
      </c>
    </row>
    <row r="146" spans="1:4" ht="28.5">
      <c r="A146" s="19" t="s">
        <v>116</v>
      </c>
      <c r="B146" s="20">
        <v>100</v>
      </c>
      <c r="C146" s="21">
        <v>149500</v>
      </c>
      <c r="D146" s="21">
        <v>149500</v>
      </c>
    </row>
    <row r="147" spans="1:4" ht="15.75">
      <c r="A147" s="19"/>
      <c r="B147" s="19"/>
      <c r="C147" s="21">
        <v>149500</v>
      </c>
      <c r="D147" s="21">
        <v>149500</v>
      </c>
    </row>
    <row r="148" spans="1:4" ht="28.5">
      <c r="A148" s="19" t="s">
        <v>117</v>
      </c>
      <c r="B148" s="20">
        <v>100</v>
      </c>
      <c r="C148" s="21">
        <v>15000</v>
      </c>
      <c r="D148" s="21">
        <v>15000</v>
      </c>
    </row>
    <row r="149" spans="1:4" ht="28.5">
      <c r="A149" s="19" t="s">
        <v>118</v>
      </c>
      <c r="B149" s="20">
        <v>100</v>
      </c>
      <c r="C149" s="21">
        <v>20000</v>
      </c>
      <c r="D149" s="21">
        <v>20000</v>
      </c>
    </row>
    <row r="150" spans="1:4" ht="15.75">
      <c r="A150" s="19" t="s">
        <v>119</v>
      </c>
      <c r="B150" s="20">
        <v>100</v>
      </c>
      <c r="C150" s="21">
        <v>89980</v>
      </c>
      <c r="D150" s="21">
        <v>89980</v>
      </c>
    </row>
    <row r="151" spans="1:4" ht="15.75">
      <c r="A151" s="19" t="s">
        <v>120</v>
      </c>
      <c r="B151" s="20">
        <v>100</v>
      </c>
      <c r="C151" s="21">
        <v>10000</v>
      </c>
      <c r="D151" s="21">
        <v>10000</v>
      </c>
    </row>
    <row r="152" spans="1:4" ht="15.75">
      <c r="A152" s="19"/>
      <c r="B152" s="19"/>
      <c r="C152" s="21">
        <v>10000</v>
      </c>
      <c r="D152" s="21">
        <v>10000</v>
      </c>
    </row>
    <row r="153" spans="1:4" ht="15.75">
      <c r="A153" s="19"/>
      <c r="B153" s="19"/>
      <c r="C153" s="21">
        <v>10000</v>
      </c>
      <c r="D153" s="21">
        <v>10000</v>
      </c>
    </row>
    <row r="154" spans="1:4" ht="15.75">
      <c r="A154" s="19"/>
      <c r="B154" s="19"/>
      <c r="C154" s="21">
        <v>10000</v>
      </c>
      <c r="D154" s="21">
        <v>10000</v>
      </c>
    </row>
    <row r="155" spans="1:4" ht="15.75">
      <c r="A155" s="19"/>
      <c r="B155" s="19"/>
      <c r="C155" s="21">
        <v>10000</v>
      </c>
      <c r="D155" s="21">
        <v>10000</v>
      </c>
    </row>
    <row r="156" spans="1:4" ht="15.75">
      <c r="A156" s="19"/>
      <c r="B156" s="19"/>
      <c r="C156" s="21">
        <v>10000</v>
      </c>
      <c r="D156" s="21">
        <v>10000</v>
      </c>
    </row>
    <row r="157" spans="1:4" ht="15.75">
      <c r="A157" s="19"/>
      <c r="B157" s="19"/>
      <c r="C157" s="21">
        <v>10000</v>
      </c>
      <c r="D157" s="21">
        <v>10000</v>
      </c>
    </row>
    <row r="158" spans="1:4" ht="15.75">
      <c r="A158" s="19"/>
      <c r="B158" s="19"/>
      <c r="C158" s="21">
        <v>10000</v>
      </c>
      <c r="D158" s="21">
        <v>10000</v>
      </c>
    </row>
    <row r="159" spans="1:4" ht="15.75">
      <c r="A159" s="19"/>
      <c r="B159" s="19"/>
      <c r="C159" s="21">
        <v>10000</v>
      </c>
      <c r="D159" s="21">
        <v>10000</v>
      </c>
    </row>
    <row r="160" spans="1:4" ht="15.75">
      <c r="A160" s="19"/>
      <c r="B160" s="19"/>
      <c r="C160" s="21">
        <v>10000</v>
      </c>
      <c r="D160" s="21">
        <v>10000</v>
      </c>
    </row>
    <row r="161" spans="1:4" ht="15.75">
      <c r="A161" s="19"/>
      <c r="B161" s="19"/>
      <c r="C161" s="21">
        <v>10000</v>
      </c>
      <c r="D161" s="21">
        <v>10000</v>
      </c>
    </row>
    <row r="162" spans="1:4" ht="15.75">
      <c r="A162" s="19"/>
      <c r="B162" s="19"/>
      <c r="C162" s="21">
        <v>10000</v>
      </c>
      <c r="D162" s="21">
        <v>10000</v>
      </c>
    </row>
    <row r="163" spans="1:4" ht="15.75">
      <c r="A163" s="19"/>
      <c r="B163" s="19"/>
      <c r="C163" s="21">
        <v>10000</v>
      </c>
      <c r="D163" s="21">
        <v>10000</v>
      </c>
    </row>
    <row r="164" spans="1:4" ht="15.75">
      <c r="A164" s="19"/>
      <c r="B164" s="19"/>
      <c r="C164" s="21">
        <v>10000</v>
      </c>
      <c r="D164" s="21">
        <v>10000</v>
      </c>
    </row>
    <row r="165" spans="1:4" ht="15.75">
      <c r="A165" s="19"/>
      <c r="B165" s="19"/>
      <c r="C165" s="21">
        <v>10000</v>
      </c>
      <c r="D165" s="21">
        <v>10000</v>
      </c>
    </row>
    <row r="166" spans="1:4" ht="15.75">
      <c r="A166" s="19"/>
      <c r="B166" s="19"/>
      <c r="C166" s="21">
        <v>10000</v>
      </c>
      <c r="D166" s="21">
        <v>10000</v>
      </c>
    </row>
    <row r="167" spans="1:4" ht="15.75">
      <c r="A167" s="19"/>
      <c r="B167" s="19"/>
      <c r="C167" s="21">
        <v>10000</v>
      </c>
      <c r="D167" s="21">
        <v>10000</v>
      </c>
    </row>
    <row r="168" spans="1:4" ht="15.75">
      <c r="A168" s="19"/>
      <c r="B168" s="19"/>
      <c r="C168" s="21">
        <v>10000</v>
      </c>
      <c r="D168" s="21">
        <v>10000</v>
      </c>
    </row>
    <row r="169" spans="1:4" ht="15.75">
      <c r="A169" s="19"/>
      <c r="B169" s="19"/>
      <c r="C169" s="21">
        <v>10000</v>
      </c>
      <c r="D169" s="21">
        <v>10000</v>
      </c>
    </row>
    <row r="170" spans="1:4" ht="15.75">
      <c r="A170" s="19"/>
      <c r="B170" s="19"/>
      <c r="C170" s="21">
        <v>10000</v>
      </c>
      <c r="D170" s="21">
        <v>10000</v>
      </c>
    </row>
    <row r="171" spans="1:4" ht="15.75">
      <c r="A171" s="19"/>
      <c r="B171" s="19"/>
      <c r="C171" s="21">
        <v>10000</v>
      </c>
      <c r="D171" s="21">
        <v>10000</v>
      </c>
    </row>
    <row r="172" spans="1:4" ht="28.5">
      <c r="A172" s="19" t="s">
        <v>121</v>
      </c>
      <c r="B172" s="20">
        <v>100</v>
      </c>
      <c r="C172" s="21">
        <v>10000</v>
      </c>
      <c r="D172" s="21">
        <v>10000</v>
      </c>
    </row>
    <row r="173" spans="1:4" ht="28.5">
      <c r="A173" s="19" t="s">
        <v>122</v>
      </c>
      <c r="B173" s="20">
        <v>100</v>
      </c>
      <c r="C173" s="21">
        <v>10000</v>
      </c>
      <c r="D173" s="21">
        <v>10000</v>
      </c>
    </row>
    <row r="174" spans="1:4" ht="15.75">
      <c r="A174" s="29" t="s">
        <v>56</v>
      </c>
      <c r="B174" s="30"/>
      <c r="C174" s="30"/>
      <c r="D174" s="31"/>
    </row>
    <row r="175" spans="1:4" ht="15.75">
      <c r="A175" s="19" t="s">
        <v>123</v>
      </c>
      <c r="B175" s="20">
        <v>100</v>
      </c>
      <c r="C175" s="21">
        <v>25000</v>
      </c>
      <c r="D175" s="21">
        <v>25000</v>
      </c>
    </row>
    <row r="176" spans="1:4" ht="15.75">
      <c r="A176" s="19" t="s">
        <v>124</v>
      </c>
      <c r="B176" s="20">
        <v>100</v>
      </c>
      <c r="C176" s="21">
        <v>25000</v>
      </c>
      <c r="D176" s="21">
        <v>25000</v>
      </c>
    </row>
    <row r="177" spans="1:4" ht="15.75">
      <c r="A177" s="19" t="s">
        <v>125</v>
      </c>
      <c r="B177" s="20">
        <v>100</v>
      </c>
      <c r="C177" s="21">
        <v>20000</v>
      </c>
      <c r="D177" s="21">
        <v>20000</v>
      </c>
    </row>
    <row r="178" spans="1:4" ht="15.75">
      <c r="A178" s="29" t="s">
        <v>60</v>
      </c>
      <c r="B178" s="30"/>
      <c r="C178" s="30"/>
      <c r="D178" s="31"/>
    </row>
    <row r="179" spans="1:5" ht="15.75">
      <c r="A179" s="19" t="s">
        <v>126</v>
      </c>
      <c r="B179" s="20">
        <v>85</v>
      </c>
      <c r="C179" s="21">
        <v>5012</v>
      </c>
      <c r="D179" s="21">
        <v>5012</v>
      </c>
      <c r="E179" s="4">
        <f>SUM(D179:D183)</f>
        <v>35912</v>
      </c>
    </row>
    <row r="180" spans="1:4" ht="15.75">
      <c r="A180" s="19"/>
      <c r="B180" s="19"/>
      <c r="C180" s="21">
        <v>9000</v>
      </c>
      <c r="D180" s="21">
        <v>3000</v>
      </c>
    </row>
    <row r="181" spans="1:4" ht="15.75">
      <c r="A181" s="19"/>
      <c r="B181" s="19"/>
      <c r="C181" s="21">
        <v>1800</v>
      </c>
      <c r="D181" s="21">
        <v>1800</v>
      </c>
    </row>
    <row r="182" spans="1:4" ht="15.75">
      <c r="A182" s="19"/>
      <c r="B182" s="19"/>
      <c r="C182" s="21">
        <v>18600</v>
      </c>
      <c r="D182" s="21">
        <v>18600</v>
      </c>
    </row>
    <row r="183" spans="1:4" ht="15.75">
      <c r="A183" s="19"/>
      <c r="B183" s="19"/>
      <c r="C183" s="21">
        <v>7500</v>
      </c>
      <c r="D183" s="21">
        <v>7500</v>
      </c>
    </row>
    <row r="184" spans="1:5" ht="15.75">
      <c r="A184" s="19" t="s">
        <v>127</v>
      </c>
      <c r="B184" s="20">
        <v>100</v>
      </c>
      <c r="C184" s="21">
        <v>2000</v>
      </c>
      <c r="D184" s="21">
        <v>2000</v>
      </c>
      <c r="E184" s="4">
        <f>SUM(D184:D188)</f>
        <v>19500</v>
      </c>
    </row>
    <row r="185" spans="1:4" ht="15.75">
      <c r="A185" s="19"/>
      <c r="B185" s="19"/>
      <c r="C185" s="21">
        <v>2000</v>
      </c>
      <c r="D185" s="21">
        <v>2000</v>
      </c>
    </row>
    <row r="186" spans="1:4" ht="15.75">
      <c r="A186" s="19"/>
      <c r="B186" s="19"/>
      <c r="C186" s="21">
        <v>12500</v>
      </c>
      <c r="D186" s="21">
        <v>12500</v>
      </c>
    </row>
    <row r="187" spans="1:4" ht="15.75">
      <c r="A187" s="19"/>
      <c r="B187" s="19"/>
      <c r="C187" s="21">
        <v>1000</v>
      </c>
      <c r="D187" s="21">
        <v>1000</v>
      </c>
    </row>
    <row r="188" spans="1:4" ht="15.75">
      <c r="A188" s="19"/>
      <c r="B188" s="19"/>
      <c r="C188" s="21">
        <v>2000</v>
      </c>
      <c r="D188" s="21">
        <v>2000</v>
      </c>
    </row>
    <row r="189" spans="1:5" ht="15.75">
      <c r="A189" s="19" t="s">
        <v>128</v>
      </c>
      <c r="B189" s="20">
        <v>100</v>
      </c>
      <c r="C189" s="21">
        <v>15000</v>
      </c>
      <c r="D189" s="21">
        <v>15000</v>
      </c>
      <c r="E189" s="4">
        <f>SUM(D189:D194)</f>
        <v>85000</v>
      </c>
    </row>
    <row r="190" spans="1:4" ht="15.75">
      <c r="A190" s="19"/>
      <c r="B190" s="19"/>
      <c r="C190" s="21">
        <v>10000</v>
      </c>
      <c r="D190" s="21">
        <v>10000</v>
      </c>
    </row>
    <row r="191" spans="1:4" ht="15.75">
      <c r="A191" s="19"/>
      <c r="B191" s="19"/>
      <c r="C191" s="21">
        <v>15000</v>
      </c>
      <c r="D191" s="21">
        <v>15000</v>
      </c>
    </row>
    <row r="192" spans="1:4" ht="15.75">
      <c r="A192" s="19"/>
      <c r="B192" s="19"/>
      <c r="C192" s="21">
        <v>15000</v>
      </c>
      <c r="D192" s="21">
        <v>15000</v>
      </c>
    </row>
    <row r="193" spans="1:4" ht="15.75">
      <c r="A193" s="19"/>
      <c r="B193" s="19"/>
      <c r="C193" s="21">
        <v>15000</v>
      </c>
      <c r="D193" s="21">
        <v>15000</v>
      </c>
    </row>
    <row r="194" spans="1:4" ht="15.75">
      <c r="A194" s="19"/>
      <c r="B194" s="19"/>
      <c r="C194" s="21">
        <v>15000</v>
      </c>
      <c r="D194" s="21">
        <v>15000</v>
      </c>
    </row>
    <row r="195" spans="1:4" ht="15.75">
      <c r="A195" s="29" t="s">
        <v>68</v>
      </c>
      <c r="B195" s="30"/>
      <c r="C195" s="30"/>
      <c r="D195" s="31"/>
    </row>
    <row r="196" spans="1:5" ht="15.75">
      <c r="A196" s="19" t="s">
        <v>129</v>
      </c>
      <c r="B196" s="20">
        <v>100</v>
      </c>
      <c r="C196" s="21">
        <v>9500</v>
      </c>
      <c r="D196" s="21">
        <v>9500</v>
      </c>
      <c r="E196" s="4">
        <f>SUM(D196:D201)</f>
        <v>430000</v>
      </c>
    </row>
    <row r="197" spans="1:4" ht="15.75">
      <c r="A197" s="19"/>
      <c r="B197" s="19"/>
      <c r="C197" s="21">
        <v>4600</v>
      </c>
      <c r="D197" s="21">
        <v>4600</v>
      </c>
    </row>
    <row r="198" spans="1:4" ht="15.75">
      <c r="A198" s="19"/>
      <c r="B198" s="19"/>
      <c r="C198" s="21">
        <v>96000</v>
      </c>
      <c r="D198" s="21">
        <v>96000</v>
      </c>
    </row>
    <row r="199" spans="1:4" ht="15.75">
      <c r="A199" s="19"/>
      <c r="B199" s="19"/>
      <c r="C199" s="21">
        <v>95000</v>
      </c>
      <c r="D199" s="21">
        <v>95000</v>
      </c>
    </row>
    <row r="200" spans="1:4" ht="15.75">
      <c r="A200" s="19"/>
      <c r="B200" s="19"/>
      <c r="C200" s="21">
        <v>11200</v>
      </c>
      <c r="D200" s="21">
        <v>11200</v>
      </c>
    </row>
    <row r="201" spans="1:4" ht="15.75">
      <c r="A201" s="19"/>
      <c r="B201" s="19"/>
      <c r="C201" s="21">
        <v>213700</v>
      </c>
      <c r="D201" s="21">
        <v>213700</v>
      </c>
    </row>
    <row r="202" spans="1:4" ht="15.75">
      <c r="A202" s="19" t="s">
        <v>130</v>
      </c>
      <c r="B202" s="20">
        <v>100</v>
      </c>
      <c r="C202" s="21">
        <v>10000</v>
      </c>
      <c r="D202" s="21">
        <v>10000</v>
      </c>
    </row>
    <row r="203" spans="1:4" ht="15.75">
      <c r="A203" s="19" t="s">
        <v>131</v>
      </c>
      <c r="B203" s="20">
        <v>100</v>
      </c>
      <c r="C203" s="21">
        <v>9520</v>
      </c>
      <c r="D203" s="21">
        <v>9520</v>
      </c>
    </row>
    <row r="204" spans="1:4" ht="15.75">
      <c r="A204" s="19"/>
      <c r="B204" s="19"/>
      <c r="C204" s="21">
        <v>19040</v>
      </c>
      <c r="D204" s="21">
        <v>19040</v>
      </c>
    </row>
    <row r="205" spans="1:4" ht="28.5">
      <c r="A205" s="10" t="s">
        <v>132</v>
      </c>
      <c r="B205" s="11"/>
      <c r="C205" s="6">
        <v>6356682.68</v>
      </c>
      <c r="D205" s="6">
        <v>6350682.68</v>
      </c>
    </row>
  </sheetData>
  <sheetProtection/>
  <mergeCells count="15">
    <mergeCell ref="A174:D174"/>
    <mergeCell ref="A178:D178"/>
    <mergeCell ref="A195:D195"/>
    <mergeCell ref="A205:B205"/>
    <mergeCell ref="A1:D1"/>
    <mergeCell ref="A2:D2"/>
    <mergeCell ref="A3:D3"/>
    <mergeCell ref="A4:D4"/>
    <mergeCell ref="A5:D5"/>
    <mergeCell ref="A6:D6"/>
    <mergeCell ref="A7:D7"/>
    <mergeCell ref="A8:A10"/>
    <mergeCell ref="A11:D11"/>
    <mergeCell ref="A71:D71"/>
    <mergeCell ref="A86:D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7">
      <selection activeCell="A25" sqref="A25:IV25"/>
    </sheetView>
  </sheetViews>
  <sheetFormatPr defaultColWidth="9.140625" defaultRowHeight="15"/>
  <cols>
    <col min="1" max="1" width="48.7109375" style="0" bestFit="1" customWidth="1"/>
    <col min="2" max="2" width="10.8515625" style="0" bestFit="1" customWidth="1"/>
    <col min="3" max="3" width="12.28125" style="0" bestFit="1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4.25">
      <c r="A3" s="14"/>
      <c r="B3" s="14"/>
      <c r="C3" s="14"/>
    </row>
    <row r="4" spans="1:3" ht="14.25">
      <c r="A4" s="14"/>
      <c r="B4" s="14"/>
      <c r="C4" s="14"/>
    </row>
    <row r="5" spans="1:3" ht="14.25">
      <c r="A5" s="14"/>
      <c r="B5" s="14"/>
      <c r="C5" s="14"/>
    </row>
    <row r="6" spans="1:3" ht="14.25">
      <c r="A6" s="15"/>
      <c r="B6" s="15"/>
      <c r="C6" s="15"/>
    </row>
    <row r="7" spans="1:3" ht="42.75">
      <c r="A7" s="1" t="s">
        <v>1</v>
      </c>
      <c r="B7" s="1" t="s">
        <v>2</v>
      </c>
      <c r="C7" s="1" t="s">
        <v>3</v>
      </c>
    </row>
    <row r="8" spans="1:3" ht="15.75">
      <c r="A8" s="7" t="s">
        <v>4</v>
      </c>
      <c r="B8" s="8"/>
      <c r="C8" s="9"/>
    </row>
    <row r="9" spans="1:4" ht="15.75">
      <c r="A9" s="2" t="s">
        <v>5</v>
      </c>
      <c r="B9" s="3" t="s">
        <v>6</v>
      </c>
      <c r="C9" s="5">
        <v>70000</v>
      </c>
      <c r="D9" s="21">
        <v>70000</v>
      </c>
    </row>
    <row r="10" spans="1:4" ht="15.75">
      <c r="A10" s="2" t="s">
        <v>7</v>
      </c>
      <c r="B10" s="3" t="s">
        <v>6</v>
      </c>
      <c r="C10" s="5">
        <v>202500</v>
      </c>
      <c r="D10" s="21">
        <v>108000</v>
      </c>
    </row>
    <row r="11" spans="1:4" ht="15.75">
      <c r="A11" s="2" t="s">
        <v>8</v>
      </c>
      <c r="B11" s="3" t="s">
        <v>6</v>
      </c>
      <c r="C11" s="5">
        <v>301500</v>
      </c>
      <c r="D11" s="21">
        <v>175000</v>
      </c>
    </row>
    <row r="12" spans="1:4" ht="15.75">
      <c r="A12" s="2" t="s">
        <v>9</v>
      </c>
      <c r="B12" s="3" t="s">
        <v>6</v>
      </c>
      <c r="C12" s="5">
        <v>10080</v>
      </c>
      <c r="D12" s="21">
        <v>10080</v>
      </c>
    </row>
    <row r="13" spans="1:4" ht="15.75">
      <c r="A13" s="2" t="s">
        <v>10</v>
      </c>
      <c r="B13" s="3" t="s">
        <v>6</v>
      </c>
      <c r="C13" s="5">
        <v>429190</v>
      </c>
      <c r="D13" s="21">
        <v>370000</v>
      </c>
    </row>
    <row r="14" spans="1:4" ht="15.75">
      <c r="A14" s="2" t="s">
        <v>11</v>
      </c>
      <c r="B14" s="3" t="s">
        <v>6</v>
      </c>
      <c r="C14" s="5">
        <v>76800</v>
      </c>
      <c r="D14" s="21">
        <v>76800</v>
      </c>
    </row>
    <row r="15" spans="1:4" ht="15.75">
      <c r="A15" s="2" t="s">
        <v>12</v>
      </c>
      <c r="B15" s="3" t="s">
        <v>6</v>
      </c>
      <c r="C15" s="5">
        <v>171730</v>
      </c>
      <c r="D15" s="21">
        <v>93000</v>
      </c>
    </row>
    <row r="16" spans="1:4" ht="15.75">
      <c r="A16" s="2" t="s">
        <v>13</v>
      </c>
      <c r="B16" s="3" t="s">
        <v>6</v>
      </c>
      <c r="C16" s="5">
        <v>360000</v>
      </c>
      <c r="D16" s="21">
        <v>185000</v>
      </c>
    </row>
    <row r="17" spans="1:4" ht="15.75">
      <c r="A17" s="2" t="s">
        <v>14</v>
      </c>
      <c r="B17" s="3" t="s">
        <v>6</v>
      </c>
      <c r="C17" s="5">
        <v>54000</v>
      </c>
      <c r="D17" s="21">
        <v>54000</v>
      </c>
    </row>
    <row r="18" spans="1:4" ht="15.75">
      <c r="A18" s="2" t="s">
        <v>15</v>
      </c>
      <c r="B18" s="3" t="s">
        <v>6</v>
      </c>
      <c r="C18" s="5">
        <v>36000</v>
      </c>
      <c r="D18" s="21">
        <v>36000</v>
      </c>
    </row>
    <row r="19" spans="1:4" ht="15.75">
      <c r="A19" s="2" t="s">
        <v>16</v>
      </c>
      <c r="B19" s="3" t="s">
        <v>6</v>
      </c>
      <c r="C19" s="5">
        <v>135000</v>
      </c>
      <c r="D19" s="21">
        <v>79000</v>
      </c>
    </row>
    <row r="20" spans="1:3" ht="14.25">
      <c r="A20" s="2" t="s">
        <v>17</v>
      </c>
      <c r="B20" s="3" t="s">
        <v>18</v>
      </c>
      <c r="C20" s="5">
        <v>200000</v>
      </c>
    </row>
    <row r="21" spans="1:3" ht="14.25">
      <c r="A21" s="2" t="s">
        <v>19</v>
      </c>
      <c r="B21" s="3" t="s">
        <v>6</v>
      </c>
      <c r="C21" s="5">
        <v>100000</v>
      </c>
    </row>
    <row r="22" spans="1:3" ht="14.25">
      <c r="A22" s="2" t="s">
        <v>20</v>
      </c>
      <c r="B22" s="3" t="s">
        <v>6</v>
      </c>
      <c r="C22" s="5">
        <v>100000</v>
      </c>
    </row>
    <row r="23" spans="1:3" ht="14.25">
      <c r="A23" s="2" t="s">
        <v>21</v>
      </c>
      <c r="B23" s="3" t="s">
        <v>6</v>
      </c>
      <c r="C23" s="5">
        <v>330000</v>
      </c>
    </row>
    <row r="24" spans="1:3" ht="14.25">
      <c r="A24" s="2" t="s">
        <v>22</v>
      </c>
      <c r="B24" s="3" t="s">
        <v>6</v>
      </c>
      <c r="C24" s="5">
        <v>26000</v>
      </c>
    </row>
    <row r="25" spans="1:3" ht="14.25">
      <c r="A25" s="2" t="s">
        <v>23</v>
      </c>
      <c r="B25" s="3" t="s">
        <v>6</v>
      </c>
      <c r="C25" s="5">
        <v>30000</v>
      </c>
    </row>
    <row r="26" spans="1:3" ht="14.25">
      <c r="A26" s="2" t="s">
        <v>24</v>
      </c>
      <c r="B26" s="3" t="s">
        <v>6</v>
      </c>
      <c r="C26" s="5">
        <v>35000</v>
      </c>
    </row>
    <row r="27" spans="1:3" ht="15.75">
      <c r="A27" s="7" t="s">
        <v>25</v>
      </c>
      <c r="B27" s="8"/>
      <c r="C27" s="9"/>
    </row>
    <row r="28" spans="1:3" ht="14.25">
      <c r="A28" s="2" t="s">
        <v>26</v>
      </c>
      <c r="B28" s="3" t="s">
        <v>6</v>
      </c>
      <c r="C28" s="5">
        <v>100000</v>
      </c>
    </row>
    <row r="29" spans="1:3" ht="14.25">
      <c r="A29" s="2" t="s">
        <v>27</v>
      </c>
      <c r="B29" s="3" t="s">
        <v>6</v>
      </c>
      <c r="C29" s="5">
        <v>372670</v>
      </c>
    </row>
    <row r="30" spans="1:3" ht="14.25">
      <c r="A30" s="2" t="s">
        <v>28</v>
      </c>
      <c r="B30" s="3" t="s">
        <v>6</v>
      </c>
      <c r="C30" s="5">
        <v>30000</v>
      </c>
    </row>
    <row r="31" spans="1:3" ht="14.25">
      <c r="A31" s="2" t="s">
        <v>29</v>
      </c>
      <c r="B31" s="3" t="s">
        <v>6</v>
      </c>
      <c r="C31" s="5">
        <v>20000</v>
      </c>
    </row>
    <row r="32" spans="1:3" ht="14.25">
      <c r="A32" s="2" t="s">
        <v>30</v>
      </c>
      <c r="B32" s="3" t="s">
        <v>6</v>
      </c>
      <c r="C32" s="5">
        <v>50000</v>
      </c>
    </row>
    <row r="33" spans="1:3" ht="14.25">
      <c r="A33" s="2" t="s">
        <v>31</v>
      </c>
      <c r="B33" s="3" t="s">
        <v>6</v>
      </c>
      <c r="C33" s="5">
        <v>200000</v>
      </c>
    </row>
    <row r="34" spans="1:3" ht="15.75">
      <c r="A34" s="7" t="s">
        <v>32</v>
      </c>
      <c r="B34" s="8"/>
      <c r="C34" s="9"/>
    </row>
    <row r="35" spans="1:3" ht="14.25">
      <c r="A35" s="2" t="s">
        <v>33</v>
      </c>
      <c r="B35" s="3" t="s">
        <v>6</v>
      </c>
      <c r="C35" s="5">
        <v>20000</v>
      </c>
    </row>
    <row r="36" spans="1:3" ht="14.25">
      <c r="A36" s="2" t="s">
        <v>34</v>
      </c>
      <c r="B36" s="3" t="s">
        <v>6</v>
      </c>
      <c r="C36" s="5">
        <v>20000</v>
      </c>
    </row>
    <row r="37" spans="1:3" ht="14.25">
      <c r="A37" s="2" t="s">
        <v>35</v>
      </c>
      <c r="B37" s="3" t="s">
        <v>6</v>
      </c>
      <c r="C37" s="5">
        <v>1044680</v>
      </c>
    </row>
    <row r="38" spans="1:3" ht="14.25">
      <c r="A38" s="2" t="s">
        <v>36</v>
      </c>
      <c r="B38" s="3" t="s">
        <v>6</v>
      </c>
      <c r="C38" s="5">
        <v>226200</v>
      </c>
    </row>
    <row r="39" spans="1:3" ht="28.5">
      <c r="A39" s="2" t="s">
        <v>37</v>
      </c>
      <c r="B39" s="3" t="s">
        <v>6</v>
      </c>
      <c r="C39" s="5">
        <v>15000</v>
      </c>
    </row>
    <row r="40" spans="1:3" ht="14.25">
      <c r="A40" s="2" t="s">
        <v>38</v>
      </c>
      <c r="B40" s="3" t="s">
        <v>6</v>
      </c>
      <c r="C40" s="5">
        <v>387400</v>
      </c>
    </row>
    <row r="41" spans="1:3" ht="28.5">
      <c r="A41" s="2" t="s">
        <v>39</v>
      </c>
      <c r="B41" s="3" t="s">
        <v>6</v>
      </c>
      <c r="C41" s="5">
        <v>15000</v>
      </c>
    </row>
    <row r="42" spans="1:3" ht="14.25">
      <c r="A42" s="2" t="s">
        <v>40</v>
      </c>
      <c r="B42" s="3" t="s">
        <v>6</v>
      </c>
      <c r="C42" s="5">
        <v>296400</v>
      </c>
    </row>
    <row r="43" spans="1:3" ht="28.5">
      <c r="A43" s="2" t="s">
        <v>41</v>
      </c>
      <c r="B43" s="3" t="s">
        <v>6</v>
      </c>
      <c r="C43" s="5">
        <v>15000</v>
      </c>
    </row>
    <row r="44" spans="1:3" ht="14.25">
      <c r="A44" s="2" t="s">
        <v>42</v>
      </c>
      <c r="B44" s="3" t="s">
        <v>6</v>
      </c>
      <c r="C44" s="5">
        <v>351000</v>
      </c>
    </row>
    <row r="45" spans="1:3" ht="28.5">
      <c r="A45" s="2" t="s">
        <v>43</v>
      </c>
      <c r="B45" s="3" t="s">
        <v>6</v>
      </c>
      <c r="C45" s="5">
        <v>15000</v>
      </c>
    </row>
    <row r="46" spans="1:3" ht="14.25">
      <c r="A46" s="2" t="s">
        <v>44</v>
      </c>
      <c r="B46" s="3" t="s">
        <v>6</v>
      </c>
      <c r="C46" s="5">
        <v>213200</v>
      </c>
    </row>
    <row r="47" spans="1:3" ht="28.5">
      <c r="A47" s="2" t="s">
        <v>45</v>
      </c>
      <c r="B47" s="3" t="s">
        <v>6</v>
      </c>
      <c r="C47" s="5">
        <v>15000</v>
      </c>
    </row>
    <row r="48" spans="1:3" ht="14.25">
      <c r="A48" s="2" t="s">
        <v>46</v>
      </c>
      <c r="B48" s="3" t="s">
        <v>6</v>
      </c>
      <c r="C48" s="5">
        <v>358800</v>
      </c>
    </row>
    <row r="49" spans="1:3" ht="28.5">
      <c r="A49" s="2" t="s">
        <v>47</v>
      </c>
      <c r="B49" s="3" t="s">
        <v>6</v>
      </c>
      <c r="C49" s="5">
        <v>20000</v>
      </c>
    </row>
    <row r="50" spans="1:3" ht="14.25">
      <c r="A50" s="2" t="s">
        <v>48</v>
      </c>
      <c r="B50" s="3" t="s">
        <v>6</v>
      </c>
      <c r="C50" s="5">
        <v>299000</v>
      </c>
    </row>
    <row r="51" spans="1:3" ht="28.5">
      <c r="A51" s="2" t="s">
        <v>49</v>
      </c>
      <c r="B51" s="3" t="s">
        <v>6</v>
      </c>
      <c r="C51" s="5">
        <v>15000</v>
      </c>
    </row>
    <row r="52" spans="1:3" ht="28.5">
      <c r="A52" s="2" t="s">
        <v>50</v>
      </c>
      <c r="B52" s="3" t="s">
        <v>6</v>
      </c>
      <c r="C52" s="5">
        <v>20000</v>
      </c>
    </row>
    <row r="53" spans="1:3" ht="14.25">
      <c r="A53" s="2" t="s">
        <v>51</v>
      </c>
      <c r="B53" s="3" t="s">
        <v>6</v>
      </c>
      <c r="C53" s="5">
        <v>90000</v>
      </c>
    </row>
    <row r="54" spans="1:3" ht="14.25">
      <c r="A54" s="2" t="s">
        <v>52</v>
      </c>
      <c r="B54" s="3" t="s">
        <v>6</v>
      </c>
      <c r="C54" s="5">
        <v>220000</v>
      </c>
    </row>
    <row r="55" spans="1:3" ht="28.5">
      <c r="A55" s="2" t="s">
        <v>53</v>
      </c>
      <c r="B55" s="3" t="s">
        <v>6</v>
      </c>
      <c r="C55" s="5">
        <v>10000</v>
      </c>
    </row>
    <row r="56" spans="1:3" ht="14.25">
      <c r="A56" s="2" t="s">
        <v>54</v>
      </c>
      <c r="B56" s="3" t="s">
        <v>6</v>
      </c>
      <c r="C56" s="5">
        <v>20000</v>
      </c>
    </row>
    <row r="57" spans="1:3" ht="14.25">
      <c r="A57" s="2" t="s">
        <v>55</v>
      </c>
      <c r="B57" s="3" t="s">
        <v>6</v>
      </c>
      <c r="C57" s="5">
        <v>10000</v>
      </c>
    </row>
    <row r="58" spans="1:3" ht="15.75">
      <c r="A58" s="7" t="s">
        <v>56</v>
      </c>
      <c r="B58" s="8"/>
      <c r="C58" s="9"/>
    </row>
    <row r="59" spans="1:3" ht="14.25">
      <c r="A59" s="2" t="s">
        <v>57</v>
      </c>
      <c r="B59" s="3" t="s">
        <v>6</v>
      </c>
      <c r="C59" s="5">
        <v>25000</v>
      </c>
    </row>
    <row r="60" spans="1:3" ht="14.25">
      <c r="A60" s="2" t="s">
        <v>58</v>
      </c>
      <c r="B60" s="3" t="s">
        <v>6</v>
      </c>
      <c r="C60" s="5">
        <v>25000</v>
      </c>
    </row>
    <row r="61" spans="1:3" ht="14.25">
      <c r="A61" s="2" t="s">
        <v>59</v>
      </c>
      <c r="B61" s="3" t="s">
        <v>6</v>
      </c>
      <c r="C61" s="5">
        <v>20000</v>
      </c>
    </row>
    <row r="62" spans="1:3" ht="15.75">
      <c r="A62" s="7" t="s">
        <v>60</v>
      </c>
      <c r="B62" s="8"/>
      <c r="C62" s="9"/>
    </row>
    <row r="63" spans="1:3" ht="14.25">
      <c r="A63" s="2" t="s">
        <v>61</v>
      </c>
      <c r="B63" s="3" t="s">
        <v>6</v>
      </c>
      <c r="C63" s="5">
        <v>50000</v>
      </c>
    </row>
    <row r="64" spans="1:3" ht="14.25">
      <c r="A64" s="2" t="s">
        <v>62</v>
      </c>
      <c r="B64" s="3" t="s">
        <v>6</v>
      </c>
      <c r="C64" s="5">
        <v>50000</v>
      </c>
    </row>
    <row r="65" spans="1:3" ht="14.25">
      <c r="A65" s="2" t="s">
        <v>63</v>
      </c>
      <c r="B65" s="3" t="s">
        <v>6</v>
      </c>
      <c r="C65" s="5">
        <v>50000</v>
      </c>
    </row>
    <row r="66" spans="1:3" ht="14.25">
      <c r="A66" s="2" t="s">
        <v>64</v>
      </c>
      <c r="B66" s="3" t="s">
        <v>6</v>
      </c>
      <c r="C66" s="5">
        <v>50000</v>
      </c>
    </row>
    <row r="67" spans="1:3" ht="14.25">
      <c r="A67" s="2" t="s">
        <v>65</v>
      </c>
      <c r="B67" s="3" t="s">
        <v>6</v>
      </c>
      <c r="C67" s="5">
        <v>30000</v>
      </c>
    </row>
    <row r="68" spans="1:3" ht="14.25">
      <c r="A68" s="2" t="s">
        <v>66</v>
      </c>
      <c r="B68" s="3" t="s">
        <v>6</v>
      </c>
      <c r="C68" s="5">
        <v>30000</v>
      </c>
    </row>
    <row r="69" spans="1:3" ht="14.25">
      <c r="A69" s="2" t="s">
        <v>67</v>
      </c>
      <c r="B69" s="3" t="s">
        <v>6</v>
      </c>
      <c r="C69" s="5">
        <v>200000</v>
      </c>
    </row>
    <row r="70" spans="1:3" ht="15.75">
      <c r="A70" s="7" t="s">
        <v>68</v>
      </c>
      <c r="B70" s="8"/>
      <c r="C70" s="9"/>
    </row>
    <row r="71" spans="1:3" ht="14.25">
      <c r="A71" s="2" t="s">
        <v>69</v>
      </c>
      <c r="B71" s="3" t="s">
        <v>6</v>
      </c>
      <c r="C71" s="5">
        <v>430000</v>
      </c>
    </row>
    <row r="72" spans="1:3" ht="14.25">
      <c r="A72" s="2" t="s">
        <v>70</v>
      </c>
      <c r="B72" s="3" t="s">
        <v>6</v>
      </c>
      <c r="C72" s="5">
        <v>10000</v>
      </c>
    </row>
    <row r="73" spans="1:3" ht="14.25">
      <c r="A73" s="2" t="s">
        <v>71</v>
      </c>
      <c r="B73" s="3" t="s">
        <v>6</v>
      </c>
      <c r="C73" s="5">
        <v>10000</v>
      </c>
    </row>
    <row r="74" spans="1:3" ht="14.25">
      <c r="A74" s="2" t="s">
        <v>72</v>
      </c>
      <c r="B74" s="3" t="s">
        <v>6</v>
      </c>
      <c r="C74" s="5">
        <v>20000</v>
      </c>
    </row>
    <row r="75" spans="1:3" ht="14.25">
      <c r="A75" s="2" t="s">
        <v>73</v>
      </c>
      <c r="B75" s="3" t="s">
        <v>6</v>
      </c>
      <c r="C75" s="5">
        <v>10000</v>
      </c>
    </row>
    <row r="76" spans="1:3" ht="14.25">
      <c r="A76" s="2" t="s">
        <v>74</v>
      </c>
      <c r="B76" s="3" t="s">
        <v>6</v>
      </c>
      <c r="C76" s="5">
        <v>10000</v>
      </c>
    </row>
    <row r="77" spans="1:3" ht="14.25">
      <c r="A77" s="2" t="s">
        <v>75</v>
      </c>
      <c r="B77" s="3" t="s">
        <v>6</v>
      </c>
      <c r="C77" s="5">
        <v>30000</v>
      </c>
    </row>
    <row r="78" spans="1:3" ht="15.75">
      <c r="A78" s="10" t="s">
        <v>76</v>
      </c>
      <c r="B78" s="12"/>
      <c r="C78" s="6">
        <v>8751340</v>
      </c>
    </row>
  </sheetData>
  <sheetProtection/>
  <mergeCells count="13">
    <mergeCell ref="A78:B78"/>
    <mergeCell ref="A1:C1"/>
    <mergeCell ref="A2:C2"/>
    <mergeCell ref="A3:C3"/>
    <mergeCell ref="A4:C4"/>
    <mergeCell ref="A5:C5"/>
    <mergeCell ref="A6:C6"/>
    <mergeCell ref="A8:C8"/>
    <mergeCell ref="A27:C27"/>
    <mergeCell ref="A34:C34"/>
    <mergeCell ref="A58:C58"/>
    <mergeCell ref="A62:C62"/>
    <mergeCell ref="A70:C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Mr.Robin ThaiSakon</cp:lastModifiedBy>
  <cp:lastPrinted>2012-06-26T00:28:02Z</cp:lastPrinted>
  <dcterms:created xsi:type="dcterms:W3CDTF">2012-06-25T23:14:58Z</dcterms:created>
  <dcterms:modified xsi:type="dcterms:W3CDTF">2012-06-26T00:28:24Z</dcterms:modified>
  <cp:category/>
  <cp:version/>
  <cp:contentType/>
  <cp:contentStatus/>
</cp:coreProperties>
</file>